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35" windowHeight="11760"/>
  </bookViews>
  <sheets>
    <sheet name="2012" sheetId="2" r:id="rId1"/>
  </sheets>
  <definedNames>
    <definedName name="_xlnm.Print_Area" localSheetId="0">'2012'!$A$1:$R$91</definedName>
    <definedName name="_xlnm.Print_Titles" localSheetId="0">'2012'!$1:$6</definedName>
  </definedNames>
  <calcPr calcId="125725" fullCalcOnLoad="1"/>
</workbook>
</file>

<file path=xl/calcChain.xml><?xml version="1.0" encoding="utf-8"?>
<calcChain xmlns="http://schemas.openxmlformats.org/spreadsheetml/2006/main">
  <c r="G72" i="2"/>
  <c r="G69"/>
  <c r="G66"/>
  <c r="G63"/>
  <c r="K72"/>
  <c r="K69"/>
  <c r="K66"/>
  <c r="K63"/>
  <c r="K42"/>
  <c r="K57"/>
  <c r="K56"/>
  <c r="K55"/>
  <c r="K54"/>
  <c r="K53"/>
  <c r="K52"/>
  <c r="O52"/>
  <c r="K51"/>
  <c r="K38"/>
  <c r="K37"/>
  <c r="K36"/>
  <c r="K31"/>
  <c r="K30"/>
  <c r="K29"/>
  <c r="K24"/>
  <c r="K23"/>
  <c r="K22"/>
  <c r="K21"/>
  <c r="K20"/>
  <c r="G42"/>
  <c r="G57"/>
  <c r="G56"/>
  <c r="G55"/>
  <c r="G54"/>
  <c r="G53"/>
  <c r="G52"/>
  <c r="G51"/>
  <c r="G38"/>
  <c r="G37"/>
  <c r="G36"/>
  <c r="G31"/>
  <c r="G30"/>
  <c r="G29"/>
  <c r="G24"/>
  <c r="G23"/>
  <c r="G22"/>
  <c r="G21"/>
  <c r="G20"/>
  <c r="K10"/>
  <c r="K11"/>
  <c r="K12"/>
  <c r="K13"/>
  <c r="K14"/>
  <c r="K15"/>
  <c r="O15"/>
  <c r="K9"/>
  <c r="G10"/>
  <c r="G11"/>
  <c r="G12"/>
  <c r="G13"/>
  <c r="G14"/>
  <c r="G15"/>
  <c r="G9"/>
  <c r="O63"/>
  <c r="O72"/>
  <c r="O69"/>
  <c r="O66"/>
  <c r="O57"/>
  <c r="O53"/>
  <c r="O24"/>
  <c r="O22"/>
  <c r="O20"/>
  <c r="O31"/>
  <c r="O14"/>
  <c r="I26"/>
  <c r="E59"/>
  <c r="C59"/>
  <c r="O56"/>
  <c r="M55"/>
  <c r="M59"/>
  <c r="O54"/>
  <c r="I59"/>
  <c r="G59"/>
  <c r="O42"/>
  <c r="C40"/>
  <c r="O38"/>
  <c r="M36"/>
  <c r="M40"/>
  <c r="I40"/>
  <c r="G40"/>
  <c r="M33"/>
  <c r="E33"/>
  <c r="C33"/>
  <c r="I33"/>
  <c r="G33"/>
  <c r="M26"/>
  <c r="E26"/>
  <c r="C26"/>
  <c r="O23"/>
  <c r="O21"/>
  <c r="M17"/>
  <c r="M46"/>
  <c r="M76"/>
  <c r="E17"/>
  <c r="E46"/>
  <c r="E76"/>
  <c r="O12"/>
  <c r="C11"/>
  <c r="C17"/>
  <c r="C46"/>
  <c r="C76"/>
  <c r="O10"/>
  <c r="I17"/>
  <c r="O37"/>
  <c r="O30"/>
  <c r="O13"/>
  <c r="O11"/>
  <c r="G17"/>
  <c r="O36"/>
  <c r="O9"/>
  <c r="O29"/>
  <c r="O33"/>
  <c r="O51"/>
  <c r="O55"/>
  <c r="I46"/>
  <c r="I76"/>
  <c r="K26"/>
  <c r="G26"/>
  <c r="G46"/>
  <c r="G76"/>
  <c r="K33"/>
  <c r="K40"/>
  <c r="K17"/>
  <c r="K46"/>
  <c r="O59"/>
  <c r="O40"/>
  <c r="O26"/>
  <c r="K59"/>
  <c r="K76"/>
  <c r="O17"/>
  <c r="O46"/>
  <c r="O76"/>
</calcChain>
</file>

<file path=xl/sharedStrings.xml><?xml version="1.0" encoding="utf-8"?>
<sst xmlns="http://schemas.openxmlformats.org/spreadsheetml/2006/main" count="61" uniqueCount="56">
  <si>
    <t>Surplus/(Deficit)</t>
  </si>
  <si>
    <t>HUMAN RESOURCE</t>
  </si>
  <si>
    <t xml:space="preserve">1.1. </t>
  </si>
  <si>
    <t>INTERNATIONAL STAFF</t>
  </si>
  <si>
    <t>Basic Salary</t>
  </si>
  <si>
    <t>Pension Fund</t>
  </si>
  <si>
    <t>Medical Insurance</t>
  </si>
  <si>
    <t>International Medical Insurance</t>
  </si>
  <si>
    <t>Housing Allowance</t>
  </si>
  <si>
    <t>Representation Allowance</t>
  </si>
  <si>
    <t>Contract Termination Reserves</t>
  </si>
  <si>
    <t>TOTAL INTERNATIONAL STAFF EXPENSES</t>
  </si>
  <si>
    <t>LOCAL STAFF</t>
  </si>
  <si>
    <t>Overtime</t>
  </si>
  <si>
    <t>TOTAL LOCAL STAFF EXPENSES</t>
  </si>
  <si>
    <t>TEMPORARY CONTRACTS</t>
  </si>
  <si>
    <t>Unit &amp; Research Assistants</t>
  </si>
  <si>
    <t>Interns</t>
  </si>
  <si>
    <t>TOTAL TEMPORARY CONTRACTS</t>
  </si>
  <si>
    <t>EXTERNAL CONTRACTS</t>
  </si>
  <si>
    <t>Consultants</t>
  </si>
  <si>
    <t>Consultants/ Systems Administration</t>
  </si>
  <si>
    <t>Sanitation</t>
  </si>
  <si>
    <t>TOTAL EXTERNAL CONTRACTS</t>
  </si>
  <si>
    <t>HUMAN RESOURCES PROGRAMME</t>
  </si>
  <si>
    <t>TOTAL HUMAN RESOURCES</t>
  </si>
  <si>
    <t>GENERAL ADMINISTRATION EXPENSES</t>
  </si>
  <si>
    <t>Premises Expenses</t>
  </si>
  <si>
    <t>Equipment, Materials &amp; Supplies</t>
  </si>
  <si>
    <t>Communications</t>
  </si>
  <si>
    <t>Motor Vehicles</t>
  </si>
  <si>
    <t>Financial Management Expenses</t>
  </si>
  <si>
    <t>Contingencies</t>
  </si>
  <si>
    <t>Information and PR Activities</t>
  </si>
  <si>
    <t>TOTAL GENERAL ADMINISTRATION EXPENSES</t>
  </si>
  <si>
    <t>MEETINGS</t>
  </si>
  <si>
    <t>OFFICIAL MISSIONS</t>
  </si>
  <si>
    <t>MINISTERIAL COUNCIL</t>
  </si>
  <si>
    <t>5th SUMMIT OF ACS HEAD OF STATE</t>
  </si>
  <si>
    <t>TOTAL EXPENDITURE</t>
  </si>
  <si>
    <t>APPROVED BUDGET 2012</t>
  </si>
  <si>
    <t>2012 Expenditure Report</t>
  </si>
  <si>
    <t>REVISED BUDGET 2012</t>
  </si>
  <si>
    <t>Actual Expenditure 2012</t>
  </si>
  <si>
    <t>Necessary Reallocations</t>
  </si>
  <si>
    <t>Surplus/(Deficit) after Realloc</t>
  </si>
  <si>
    <t>Notes:</t>
  </si>
  <si>
    <t>(1) Financial Expenses were covered by :</t>
  </si>
  <si>
    <t xml:space="preserve"> - TEMPORARY CONTRACTS… Interns of $6,500.00 </t>
  </si>
  <si>
    <t xml:space="preserve"> - EXTERNAL CONTRACTS … Consultants of $1,472.95</t>
  </si>
  <si>
    <t>(2) All other reallocations occurred within the repective areas</t>
  </si>
  <si>
    <t>Adj re: Extraordinary MC Meeting 2012</t>
  </si>
  <si>
    <t>Association of Caribbean States</t>
  </si>
  <si>
    <t xml:space="preserve"> As such, these monies have been deducted as per above.</t>
  </si>
  <si>
    <t>(3) Adj re: Extradordinary MC Meeting 2012</t>
  </si>
  <si>
    <t xml:space="preserve"> After a detailed and extensive corrective review of the general ledger, it was discovered that the extra money approved which increased the budget of 2012 was not necessary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</si>
</sst>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3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43" fontId="5" fillId="0" borderId="0" xfId="1" applyFont="1"/>
    <xf numFmtId="43" fontId="5" fillId="2" borderId="0" xfId="1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4" fillId="0" borderId="0" xfId="0" applyFont="1" applyFill="1" applyBorder="1"/>
    <xf numFmtId="43" fontId="5" fillId="0" borderId="0" xfId="1" applyFont="1" applyFill="1"/>
    <xf numFmtId="43" fontId="5" fillId="2" borderId="1" xfId="1" applyFont="1" applyFill="1" applyBorder="1"/>
    <xf numFmtId="43" fontId="5" fillId="0" borderId="1" xfId="1" applyFont="1" applyFill="1" applyBorder="1"/>
    <xf numFmtId="0" fontId="0" fillId="0" borderId="2" xfId="0" applyFill="1" applyBorder="1" applyAlignment="1">
      <alignment horizontal="center"/>
    </xf>
    <xf numFmtId="0" fontId="4" fillId="0" borderId="3" xfId="0" applyFont="1" applyFill="1" applyBorder="1" applyAlignment="1"/>
    <xf numFmtId="43" fontId="8" fillId="3" borderId="4" xfId="1" applyFont="1" applyFill="1" applyBorder="1" applyAlignment="1">
      <alignment horizontal="center" vertical="center" wrapText="1"/>
    </xf>
    <xf numFmtId="0" fontId="0" fillId="2" borderId="5" xfId="0" applyFill="1" applyBorder="1"/>
    <xf numFmtId="43" fontId="8" fillId="4" borderId="4" xfId="1" applyFont="1" applyFill="1" applyBorder="1" applyAlignment="1">
      <alignment horizontal="center" vertical="center" wrapText="1"/>
    </xf>
    <xf numFmtId="43" fontId="8" fillId="5" borderId="4" xfId="1" applyFont="1" applyFill="1" applyBorder="1" applyAlignment="1">
      <alignment horizontal="center" vertical="center" wrapText="1"/>
    </xf>
    <xf numFmtId="0" fontId="0" fillId="0" borderId="5" xfId="0" applyBorder="1"/>
    <xf numFmtId="0" fontId="4" fillId="0" borderId="2" xfId="0" applyFont="1" applyFill="1" applyBorder="1" applyAlignment="1">
      <alignment horizontal="center"/>
    </xf>
    <xf numFmtId="43" fontId="8" fillId="0" borderId="3" xfId="1" applyFont="1" applyFill="1" applyBorder="1" applyAlignment="1">
      <alignment horizontal="center" vertical="center" wrapText="1"/>
    </xf>
    <xf numFmtId="43" fontId="8" fillId="0" borderId="2" xfId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5" xfId="0" applyFont="1" applyFill="1" applyBorder="1"/>
    <xf numFmtId="43" fontId="9" fillId="2" borderId="6" xfId="1" applyFont="1" applyFill="1" applyBorder="1" applyAlignment="1">
      <alignment wrapText="1" shrinkToFit="1"/>
    </xf>
    <xf numFmtId="0" fontId="0" fillId="2" borderId="6" xfId="0" applyFill="1" applyBorder="1"/>
    <xf numFmtId="0" fontId="0" fillId="0" borderId="0" xfId="0" applyBorder="1"/>
    <xf numFmtId="0" fontId="6" fillId="0" borderId="5" xfId="0" applyFont="1" applyFill="1" applyBorder="1" applyAlignment="1">
      <alignment horizontal="left" indent="1"/>
    </xf>
    <xf numFmtId="43" fontId="6" fillId="2" borderId="6" xfId="1" applyFont="1" applyFill="1" applyBorder="1"/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indent="2"/>
    </xf>
    <xf numFmtId="43" fontId="5" fillId="2" borderId="4" xfId="1" applyFont="1" applyFill="1" applyBorder="1"/>
    <xf numFmtId="0" fontId="4" fillId="0" borderId="5" xfId="0" applyFont="1" applyBorder="1" applyAlignment="1">
      <alignment horizontal="left" indent="2"/>
    </xf>
    <xf numFmtId="0" fontId="10" fillId="0" borderId="5" xfId="0" applyFont="1" applyFill="1" applyBorder="1"/>
    <xf numFmtId="43" fontId="6" fillId="2" borderId="7" xfId="1" applyFont="1" applyFill="1" applyBorder="1"/>
    <xf numFmtId="0" fontId="11" fillId="2" borderId="5" xfId="0" applyFont="1" applyFill="1" applyBorder="1"/>
    <xf numFmtId="43" fontId="6" fillId="2" borderId="8" xfId="1" applyFont="1" applyFill="1" applyBorder="1"/>
    <xf numFmtId="0" fontId="6" fillId="0" borderId="9" xfId="0" applyFont="1" applyFill="1" applyBorder="1" applyAlignment="1">
      <alignment horizontal="left" indent="1"/>
    </xf>
    <xf numFmtId="43" fontId="6" fillId="3" borderId="9" xfId="1" applyFont="1" applyFill="1" applyBorder="1"/>
    <xf numFmtId="43" fontId="6" fillId="4" borderId="10" xfId="1" applyFont="1" applyFill="1" applyBorder="1"/>
    <xf numFmtId="43" fontId="6" fillId="5" borderId="10" xfId="1" applyFont="1" applyFill="1" applyBorder="1"/>
    <xf numFmtId="43" fontId="5" fillId="2" borderId="0" xfId="1" applyFont="1" applyFill="1" applyBorder="1"/>
    <xf numFmtId="0" fontId="0" fillId="2" borderId="0" xfId="0" applyFill="1" applyBorder="1"/>
    <xf numFmtId="43" fontId="5" fillId="2" borderId="11" xfId="1" applyFont="1" applyFill="1" applyBorder="1"/>
    <xf numFmtId="0" fontId="6" fillId="2" borderId="0" xfId="0" applyFont="1" applyFill="1" applyBorder="1"/>
    <xf numFmtId="43" fontId="6" fillId="2" borderId="1" xfId="1" applyFont="1" applyFill="1" applyBorder="1"/>
    <xf numFmtId="43" fontId="5" fillId="2" borderId="12" xfId="1" applyFont="1" applyFill="1" applyBorder="1"/>
    <xf numFmtId="0" fontId="4" fillId="0" borderId="5" xfId="0" applyFont="1" applyFill="1" applyBorder="1" applyAlignment="1">
      <alignment horizontal="center"/>
    </xf>
    <xf numFmtId="0" fontId="11" fillId="2" borderId="0" xfId="0" applyFont="1" applyFill="1" applyBorder="1"/>
    <xf numFmtId="43" fontId="6" fillId="3" borderId="10" xfId="1" applyFont="1" applyFill="1" applyBorder="1"/>
    <xf numFmtId="0" fontId="12" fillId="0" borderId="5" xfId="0" applyFont="1" applyFill="1" applyBorder="1" applyAlignment="1">
      <alignment horizontal="left" indent="2"/>
    </xf>
    <xf numFmtId="43" fontId="5" fillId="2" borderId="13" xfId="1" applyFont="1" applyFill="1" applyBorder="1"/>
    <xf numFmtId="0" fontId="4" fillId="0" borderId="7" xfId="0" applyFont="1" applyBorder="1"/>
    <xf numFmtId="43" fontId="6" fillId="2" borderId="0" xfId="1" applyFont="1" applyFill="1" applyBorder="1"/>
    <xf numFmtId="43" fontId="6" fillId="2" borderId="11" xfId="1" applyFont="1" applyFill="1" applyBorder="1"/>
    <xf numFmtId="43" fontId="6" fillId="0" borderId="0" xfId="1" applyFont="1" applyFill="1" applyBorder="1"/>
    <xf numFmtId="43" fontId="5" fillId="0" borderId="4" xfId="1" applyFont="1" applyFill="1" applyBorder="1"/>
    <xf numFmtId="0" fontId="0" fillId="0" borderId="6" xfId="0" applyBorder="1"/>
    <xf numFmtId="43" fontId="5" fillId="0" borderId="14" xfId="1" applyFont="1" applyFill="1" applyBorder="1"/>
    <xf numFmtId="43" fontId="6" fillId="4" borderId="15" xfId="1" applyFont="1" applyFill="1" applyBorder="1"/>
    <xf numFmtId="43" fontId="6" fillId="2" borderId="16" xfId="1" applyFont="1" applyFill="1" applyBorder="1"/>
    <xf numFmtId="0" fontId="6" fillId="0" borderId="7" xfId="0" applyFont="1" applyFill="1" applyBorder="1" applyAlignment="1">
      <alignment horizontal="left" indent="1"/>
    </xf>
    <xf numFmtId="0" fontId="11" fillId="0" borderId="0" xfId="0" applyFont="1" applyBorder="1"/>
    <xf numFmtId="43" fontId="6" fillId="2" borderId="17" xfId="1" applyFont="1" applyFill="1" applyBorder="1"/>
    <xf numFmtId="0" fontId="6" fillId="6" borderId="9" xfId="0" applyFont="1" applyFill="1" applyBorder="1"/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/>
    <xf numFmtId="0" fontId="0" fillId="2" borderId="0" xfId="0" applyFill="1"/>
    <xf numFmtId="0" fontId="12" fillId="0" borderId="5" xfId="0" applyFont="1" applyFill="1" applyBorder="1" applyAlignment="1">
      <alignment horizontal="left" indent="1"/>
    </xf>
    <xf numFmtId="43" fontId="5" fillId="2" borderId="14" xfId="1" applyFont="1" applyFill="1" applyBorder="1"/>
    <xf numFmtId="43" fontId="5" fillId="0" borderId="5" xfId="1" applyFont="1" applyFill="1" applyBorder="1"/>
    <xf numFmtId="0" fontId="6" fillId="6" borderId="7" xfId="0" applyFont="1" applyFill="1" applyBorder="1" applyAlignment="1">
      <alignment horizontal="left" shrinkToFit="1"/>
    </xf>
    <xf numFmtId="0" fontId="4" fillId="0" borderId="5" xfId="0" applyFont="1" applyFill="1" applyBorder="1" applyAlignment="1">
      <alignment horizontal="left"/>
    </xf>
    <xf numFmtId="0" fontId="4" fillId="0" borderId="5" xfId="0" applyFont="1" applyBorder="1"/>
    <xf numFmtId="43" fontId="5" fillId="0" borderId="0" xfId="1" applyFont="1" applyFill="1" applyBorder="1"/>
    <xf numFmtId="0" fontId="0" fillId="0" borderId="0" xfId="0" applyFill="1" applyBorder="1"/>
    <xf numFmtId="43" fontId="5" fillId="2" borderId="17" xfId="1" applyFont="1" applyFill="1" applyBorder="1"/>
    <xf numFmtId="0" fontId="4" fillId="0" borderId="18" xfId="0" applyFont="1" applyFill="1" applyBorder="1"/>
    <xf numFmtId="0" fontId="4" fillId="0" borderId="6" xfId="0" applyFont="1" applyBorder="1" applyAlignment="1">
      <alignment horizontal="center"/>
    </xf>
    <xf numFmtId="43" fontId="5" fillId="0" borderId="0" xfId="1" applyFont="1" applyBorder="1"/>
    <xf numFmtId="43" fontId="5" fillId="0" borderId="0" xfId="1" applyNumberFormat="1" applyFont="1" applyBorder="1"/>
    <xf numFmtId="43" fontId="5" fillId="0" borderId="11" xfId="1" applyFont="1" applyBorder="1"/>
    <xf numFmtId="0" fontId="4" fillId="0" borderId="7" xfId="0" applyFont="1" applyFill="1" applyBorder="1"/>
    <xf numFmtId="0" fontId="6" fillId="6" borderId="9" xfId="0" applyFont="1" applyFill="1" applyBorder="1" applyAlignment="1">
      <alignment horizontal="left" shrinkToFit="1"/>
    </xf>
    <xf numFmtId="0" fontId="6" fillId="0" borderId="18" xfId="0" applyFont="1" applyFill="1" applyBorder="1" applyAlignment="1">
      <alignment horizontal="left" shrinkToFit="1"/>
    </xf>
    <xf numFmtId="0" fontId="6" fillId="0" borderId="7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left"/>
    </xf>
    <xf numFmtId="43" fontId="5" fillId="0" borderId="1" xfId="1" applyFont="1" applyBorder="1"/>
    <xf numFmtId="0" fontId="0" fillId="0" borderId="1" xfId="0" applyFont="1" applyFill="1" applyBorder="1"/>
    <xf numFmtId="0" fontId="0" fillId="0" borderId="1" xfId="0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10" fillId="0" borderId="0" xfId="0" applyFont="1" applyBorder="1"/>
    <xf numFmtId="43" fontId="0" fillId="0" borderId="0" xfId="0" applyNumberFormat="1" applyBorder="1"/>
    <xf numFmtId="43" fontId="5" fillId="0" borderId="0" xfId="1" applyNumberFormat="1" applyFont="1"/>
    <xf numFmtId="43" fontId="6" fillId="2" borderId="5" xfId="1" applyFont="1" applyFill="1" applyBorder="1"/>
    <xf numFmtId="43" fontId="6" fillId="5" borderId="15" xfId="1" applyFont="1" applyFill="1" applyBorder="1"/>
    <xf numFmtId="43" fontId="5" fillId="0" borderId="6" xfId="1" applyFont="1" applyFill="1" applyBorder="1"/>
    <xf numFmtId="43" fontId="5" fillId="2" borderId="6" xfId="1" applyFont="1" applyFill="1" applyBorder="1"/>
    <xf numFmtId="0" fontId="4" fillId="0" borderId="6" xfId="0" applyFont="1" applyFill="1" applyBorder="1" applyAlignment="1">
      <alignment horizontal="left" indent="2"/>
    </xf>
    <xf numFmtId="0" fontId="10" fillId="0" borderId="8" xfId="0" applyFont="1" applyFill="1" applyBorder="1"/>
    <xf numFmtId="0" fontId="7" fillId="2" borderId="0" xfId="0" applyFont="1" applyFill="1" applyAlignment="1">
      <alignment horizontal="center"/>
    </xf>
    <xf numFmtId="43" fontId="5" fillId="2" borderId="0" xfId="1" applyFont="1" applyFill="1" applyBorder="1"/>
    <xf numFmtId="0" fontId="6" fillId="2" borderId="0" xfId="0" applyFont="1" applyFill="1" applyBorder="1"/>
    <xf numFmtId="0" fontId="4" fillId="2" borderId="0" xfId="0" applyFont="1" applyFill="1"/>
    <xf numFmtId="0" fontId="6" fillId="2" borderId="0" xfId="0" applyFont="1" applyFill="1" applyAlignment="1">
      <alignment horizontal="left"/>
    </xf>
    <xf numFmtId="43" fontId="5" fillId="2" borderId="1" xfId="1" applyFont="1" applyFill="1" applyBorder="1"/>
    <xf numFmtId="43" fontId="8" fillId="7" borderId="4" xfId="1" applyFont="1" applyFill="1" applyBorder="1" applyAlignment="1">
      <alignment horizontal="center" vertical="center" wrapText="1"/>
    </xf>
    <xf numFmtId="43" fontId="8" fillId="6" borderId="4" xfId="1" applyFont="1" applyFill="1" applyBorder="1" applyAlignment="1">
      <alignment horizontal="center" vertical="center" wrapText="1"/>
    </xf>
    <xf numFmtId="0" fontId="13" fillId="8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/>
    <xf numFmtId="43" fontId="8" fillId="0" borderId="19" xfId="1" applyFont="1" applyFill="1" applyBorder="1" applyAlignment="1">
      <alignment horizontal="center" vertical="center" wrapText="1"/>
    </xf>
    <xf numFmtId="0" fontId="0" fillId="2" borderId="2" xfId="0" applyFill="1" applyBorder="1"/>
    <xf numFmtId="43" fontId="9" fillId="2" borderId="5" xfId="1" applyFont="1" applyFill="1" applyBorder="1" applyAlignment="1">
      <alignment wrapText="1" shrinkToFit="1"/>
    </xf>
    <xf numFmtId="0" fontId="6" fillId="2" borderId="5" xfId="0" applyFont="1" applyFill="1" applyBorder="1"/>
    <xf numFmtId="0" fontId="6" fillId="2" borderId="5" xfId="0" applyFont="1" applyFill="1" applyBorder="1" applyAlignment="1">
      <alignment horizontal="left" indent="1"/>
    </xf>
    <xf numFmtId="0" fontId="0" fillId="2" borderId="12" xfId="0" applyFill="1" applyBorder="1"/>
    <xf numFmtId="0" fontId="4" fillId="2" borderId="5" xfId="0" applyFont="1" applyFill="1" applyBorder="1" applyAlignment="1">
      <alignment horizontal="left" indent="2"/>
    </xf>
    <xf numFmtId="0" fontId="10" fillId="2" borderId="5" xfId="0" applyFont="1" applyFill="1" applyBorder="1"/>
    <xf numFmtId="43" fontId="6" fillId="7" borderId="9" xfId="1" applyFont="1" applyFill="1" applyBorder="1"/>
    <xf numFmtId="0" fontId="6" fillId="2" borderId="9" xfId="0" applyFont="1" applyFill="1" applyBorder="1" applyAlignment="1">
      <alignment horizontal="left" indent="1"/>
    </xf>
    <xf numFmtId="43" fontId="6" fillId="6" borderId="9" xfId="1" applyFont="1" applyFill="1" applyBorder="1"/>
    <xf numFmtId="43" fontId="6" fillId="8" borderId="9" xfId="1" applyFont="1" applyFill="1" applyBorder="1"/>
    <xf numFmtId="0" fontId="10" fillId="2" borderId="0" xfId="0" applyFont="1" applyFill="1" applyBorder="1"/>
    <xf numFmtId="0" fontId="6" fillId="2" borderId="0" xfId="0" applyFont="1" applyFill="1" applyBorder="1" applyAlignment="1">
      <alignment horizontal="left" indent="1"/>
    </xf>
    <xf numFmtId="43" fontId="6" fillId="7" borderId="10" xfId="1" applyFont="1" applyFill="1" applyBorder="1"/>
    <xf numFmtId="43" fontId="6" fillId="6" borderId="10" xfId="1" applyFont="1" applyFill="1" applyBorder="1"/>
    <xf numFmtId="43" fontId="6" fillId="8" borderId="10" xfId="1" applyFont="1" applyFill="1" applyBorder="1"/>
    <xf numFmtId="0" fontId="12" fillId="2" borderId="5" xfId="0" applyFont="1" applyFill="1" applyBorder="1" applyAlignment="1">
      <alignment horizontal="left" indent="2"/>
    </xf>
    <xf numFmtId="43" fontId="5" fillId="2" borderId="4" xfId="1" applyFont="1" applyFill="1" applyBorder="1"/>
    <xf numFmtId="43" fontId="5" fillId="0" borderId="2" xfId="1" applyFont="1" applyFill="1" applyBorder="1"/>
    <xf numFmtId="43" fontId="5" fillId="0" borderId="8" xfId="1" applyFont="1" applyFill="1" applyBorder="1"/>
    <xf numFmtId="43" fontId="5" fillId="2" borderId="6" xfId="1" applyFont="1" applyFill="1" applyBorder="1"/>
    <xf numFmtId="43" fontId="5" fillId="0" borderId="20" xfId="1" applyFont="1" applyFill="1" applyBorder="1"/>
    <xf numFmtId="0" fontId="12" fillId="2" borderId="5" xfId="0" applyFont="1" applyFill="1" applyBorder="1" applyAlignment="1">
      <alignment horizontal="left" indent="1"/>
    </xf>
    <xf numFmtId="0" fontId="12" fillId="2" borderId="6" xfId="0" applyFont="1" applyFill="1" applyBorder="1" applyAlignment="1">
      <alignment horizontal="left" indent="1"/>
    </xf>
    <xf numFmtId="0" fontId="6" fillId="2" borderId="8" xfId="0" applyFont="1" applyFill="1" applyBorder="1" applyAlignment="1">
      <alignment horizontal="left" shrinkToFit="1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43" fontId="6" fillId="0" borderId="0" xfId="1" applyFont="1" applyBorder="1"/>
    <xf numFmtId="0" fontId="2" fillId="0" borderId="0" xfId="0" applyFont="1" applyFill="1" applyBorder="1"/>
    <xf numFmtId="0" fontId="6" fillId="2" borderId="0" xfId="0" applyFont="1" applyFill="1" applyBorder="1" applyAlignment="1">
      <alignment horizontal="left" shrinkToFit="1"/>
    </xf>
    <xf numFmtId="0" fontId="4" fillId="2" borderId="1" xfId="0" applyFont="1" applyFill="1" applyBorder="1" applyAlignment="1">
      <alignment horizontal="left"/>
    </xf>
    <xf numFmtId="0" fontId="0" fillId="0" borderId="21" xfId="0" applyBorder="1"/>
    <xf numFmtId="43" fontId="14" fillId="0" borderId="0" xfId="1" applyNumberFormat="1" applyFont="1" applyBorder="1"/>
    <xf numFmtId="43" fontId="14" fillId="0" borderId="0" xfId="1" applyFont="1" applyBorder="1"/>
    <xf numFmtId="0" fontId="3" fillId="0" borderId="0" xfId="0" applyFont="1" applyBorder="1"/>
    <xf numFmtId="43" fontId="3" fillId="2" borderId="0" xfId="0" applyNumberFormat="1" applyFont="1" applyFill="1" applyBorder="1"/>
    <xf numFmtId="43" fontId="6" fillId="5" borderId="22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0"/>
  <sheetViews>
    <sheetView showGridLines="0" tabSelected="1" view="pageBreakPreview" zoomScale="80" zoomScaleNormal="80" zoomScaleSheetLayoutView="80" workbookViewId="0">
      <pane ySplit="2220" activePane="bottomLeft"/>
      <selection activeCell="B3" sqref="B3"/>
      <selection pane="bottomLeft" activeCell="G84" sqref="G84"/>
    </sheetView>
  </sheetViews>
  <sheetFormatPr defaultRowHeight="15"/>
  <cols>
    <col min="1" max="1" width="4.28515625" style="1" customWidth="1"/>
    <col min="2" max="2" width="40.7109375" style="2" customWidth="1"/>
    <col min="3" max="3" width="20.85546875" style="2" customWidth="1"/>
    <col min="4" max="4" width="4.140625" style="108" customWidth="1"/>
    <col min="5" max="5" width="20.7109375" style="3" customWidth="1"/>
    <col min="6" max="6" width="4.28515625" style="98" customWidth="1"/>
    <col min="7" max="7" width="21.5703125" style="2" customWidth="1"/>
    <col min="8" max="8" width="4.140625" style="108" customWidth="1"/>
    <col min="9" max="9" width="20.5703125" customWidth="1"/>
    <col min="10" max="10" width="4.28515625" style="98" customWidth="1"/>
    <col min="11" max="11" width="20.7109375" style="3" customWidth="1"/>
    <col min="12" max="12" width="4.5703125" style="3" customWidth="1"/>
    <col min="13" max="13" width="20.5703125" style="98" customWidth="1"/>
    <col min="14" max="14" width="4.5703125" style="3" customWidth="1"/>
    <col min="15" max="15" width="21.28515625" style="3" customWidth="1"/>
    <col min="16" max="16" width="5.140625" customWidth="1"/>
  </cols>
  <sheetData>
    <row r="1" spans="1:17">
      <c r="F1" s="4"/>
      <c r="J1" s="4"/>
      <c r="M1" s="4"/>
    </row>
    <row r="2" spans="1:17">
      <c r="A2" s="5"/>
      <c r="B2" s="6" t="s">
        <v>52</v>
      </c>
      <c r="C2" s="6"/>
      <c r="D2" s="109"/>
      <c r="E2" s="7"/>
      <c r="F2" s="8"/>
      <c r="G2" s="6"/>
      <c r="H2" s="109"/>
      <c r="J2" s="8"/>
      <c r="K2" s="7"/>
      <c r="L2" s="7"/>
      <c r="M2" s="4"/>
      <c r="N2" s="7"/>
      <c r="O2" s="7"/>
    </row>
    <row r="3" spans="1:17">
      <c r="A3" s="5"/>
      <c r="B3" s="6" t="s">
        <v>41</v>
      </c>
      <c r="C3" s="6"/>
      <c r="D3" s="105"/>
      <c r="E3" s="7"/>
      <c r="F3" s="8"/>
      <c r="G3" s="6"/>
      <c r="H3" s="105"/>
      <c r="J3" s="8"/>
      <c r="K3" s="7"/>
      <c r="L3" s="7"/>
      <c r="M3" s="4"/>
      <c r="N3" s="7"/>
      <c r="O3" s="7"/>
    </row>
    <row r="4" spans="1:17">
      <c r="A4" s="5"/>
      <c r="B4" s="9"/>
      <c r="C4" s="9"/>
      <c r="D4" s="110"/>
      <c r="E4" s="10"/>
      <c r="F4" s="11"/>
      <c r="G4" s="9"/>
      <c r="H4" s="110"/>
      <c r="J4" s="11"/>
      <c r="K4" s="10"/>
      <c r="L4" s="12"/>
      <c r="M4" s="11"/>
      <c r="N4" s="12"/>
      <c r="O4" s="7"/>
      <c r="P4" s="93"/>
    </row>
    <row r="5" spans="1:17" ht="48.75" customHeight="1">
      <c r="A5" s="13"/>
      <c r="B5" s="14"/>
      <c r="C5" s="111" t="s">
        <v>40</v>
      </c>
      <c r="D5" s="16"/>
      <c r="E5" s="15" t="s">
        <v>42</v>
      </c>
      <c r="F5" s="16"/>
      <c r="G5" s="112" t="s">
        <v>51</v>
      </c>
      <c r="H5" s="16"/>
      <c r="I5" s="17" t="s">
        <v>43</v>
      </c>
      <c r="J5" s="16"/>
      <c r="K5" s="18" t="s">
        <v>0</v>
      </c>
      <c r="L5"/>
      <c r="M5" s="113" t="s">
        <v>44</v>
      </c>
      <c r="N5"/>
      <c r="O5" s="18" t="s">
        <v>45</v>
      </c>
      <c r="P5" s="7"/>
      <c r="Q5" s="19"/>
    </row>
    <row r="6" spans="1:17">
      <c r="A6" s="20"/>
      <c r="B6" s="14"/>
      <c r="C6" s="21"/>
      <c r="D6" s="114"/>
      <c r="E6" s="115"/>
      <c r="F6" s="16"/>
      <c r="G6" s="21"/>
      <c r="H6" s="114"/>
      <c r="I6" s="22"/>
      <c r="J6" s="16"/>
      <c r="K6" s="22"/>
      <c r="L6"/>
      <c r="M6" s="116"/>
      <c r="N6"/>
      <c r="O6" s="21"/>
      <c r="P6" s="71"/>
      <c r="Q6" s="19"/>
    </row>
    <row r="7" spans="1:17" s="27" customFormat="1">
      <c r="A7" s="23">
        <v>1</v>
      </c>
      <c r="B7" s="24" t="s">
        <v>1</v>
      </c>
      <c r="C7" s="117"/>
      <c r="D7" s="118"/>
      <c r="E7" s="16"/>
      <c r="F7" s="16"/>
      <c r="G7" s="117"/>
      <c r="H7" s="118"/>
      <c r="I7" s="25"/>
      <c r="J7" s="16"/>
      <c r="K7" s="26"/>
      <c r="M7" s="26"/>
      <c r="O7" s="16"/>
      <c r="P7" s="19"/>
      <c r="Q7" s="19"/>
    </row>
    <row r="8" spans="1:17">
      <c r="A8" s="23" t="s">
        <v>2</v>
      </c>
      <c r="B8" s="28" t="s">
        <v>3</v>
      </c>
      <c r="C8" s="99"/>
      <c r="D8" s="119"/>
      <c r="E8" s="16"/>
      <c r="F8" s="16"/>
      <c r="G8" s="99"/>
      <c r="H8" s="119"/>
      <c r="I8" s="29"/>
      <c r="J8" s="16"/>
      <c r="K8" s="26"/>
      <c r="L8" s="27"/>
      <c r="M8" s="120"/>
      <c r="N8" s="27"/>
      <c r="O8" s="26"/>
      <c r="Q8" s="19"/>
    </row>
    <row r="9" spans="1:17">
      <c r="A9" s="30"/>
      <c r="B9" s="31" t="s">
        <v>4</v>
      </c>
      <c r="C9" s="32">
        <v>571068</v>
      </c>
      <c r="D9" s="121"/>
      <c r="E9" s="32">
        <v>557538.6</v>
      </c>
      <c r="F9" s="16"/>
      <c r="G9" s="32">
        <f>C9-E9</f>
        <v>13529.400000000023</v>
      </c>
      <c r="H9" s="121"/>
      <c r="I9" s="32">
        <v>531614.99</v>
      </c>
      <c r="J9" s="16"/>
      <c r="K9" s="32">
        <f>E9+G9-I9</f>
        <v>39453.010000000009</v>
      </c>
      <c r="L9" s="27"/>
      <c r="M9" s="32">
        <v>-9303.35</v>
      </c>
      <c r="N9" s="27"/>
      <c r="O9" s="32">
        <f>K9+M9</f>
        <v>30149.660000000011</v>
      </c>
      <c r="P9" s="27"/>
      <c r="Q9" s="19"/>
    </row>
    <row r="10" spans="1:17">
      <c r="A10" s="30"/>
      <c r="B10" s="33" t="s">
        <v>5</v>
      </c>
      <c r="C10" s="32">
        <v>83061</v>
      </c>
      <c r="D10" s="121"/>
      <c r="E10" s="32">
        <v>88989.331600000005</v>
      </c>
      <c r="F10" s="16"/>
      <c r="G10" s="32">
        <f t="shared" ref="G10:G15" si="0">C10-E10</f>
        <v>-5928.331600000005</v>
      </c>
      <c r="H10" s="121"/>
      <c r="I10" s="32">
        <v>72370.64</v>
      </c>
      <c r="J10" s="16"/>
      <c r="K10" s="32">
        <f t="shared" ref="K10:K15" si="1">E10+G10-I10</f>
        <v>10690.36</v>
      </c>
      <c r="L10" s="27"/>
      <c r="M10" s="32">
        <v>0</v>
      </c>
      <c r="N10" s="27"/>
      <c r="O10" s="32">
        <f t="shared" ref="O10:O15" si="2">K10+M10</f>
        <v>10690.36</v>
      </c>
      <c r="P10" s="27"/>
      <c r="Q10" s="19"/>
    </row>
    <row r="11" spans="1:17">
      <c r="A11" s="30"/>
      <c r="B11" s="33" t="s">
        <v>6</v>
      </c>
      <c r="C11" s="32">
        <f>14706</f>
        <v>14706</v>
      </c>
      <c r="D11" s="121"/>
      <c r="E11" s="32">
        <v>12465.04</v>
      </c>
      <c r="F11" s="16"/>
      <c r="G11" s="32">
        <f t="shared" si="0"/>
        <v>2240.9599999999991</v>
      </c>
      <c r="H11" s="121"/>
      <c r="I11" s="32">
        <v>10063.73</v>
      </c>
      <c r="J11" s="16"/>
      <c r="K11" s="32">
        <f t="shared" si="1"/>
        <v>4642.2700000000004</v>
      </c>
      <c r="L11"/>
      <c r="M11" s="32">
        <v>0</v>
      </c>
      <c r="N11"/>
      <c r="O11" s="32">
        <f t="shared" si="2"/>
        <v>4642.2700000000004</v>
      </c>
      <c r="P11" s="27"/>
      <c r="Q11" s="19"/>
    </row>
    <row r="12" spans="1:17">
      <c r="A12" s="30"/>
      <c r="B12" s="33" t="s">
        <v>7</v>
      </c>
      <c r="C12" s="32">
        <v>24600</v>
      </c>
      <c r="D12" s="121"/>
      <c r="E12" s="32">
        <v>23171</v>
      </c>
      <c r="F12" s="16"/>
      <c r="G12" s="32">
        <f t="shared" si="0"/>
        <v>1429</v>
      </c>
      <c r="H12" s="121"/>
      <c r="I12" s="32">
        <v>33903.35</v>
      </c>
      <c r="J12" s="16"/>
      <c r="K12" s="32">
        <f t="shared" si="1"/>
        <v>-9303.3499999999985</v>
      </c>
      <c r="L12"/>
      <c r="M12" s="32">
        <v>9303.35</v>
      </c>
      <c r="N12"/>
      <c r="O12" s="32">
        <f t="shared" si="2"/>
        <v>0</v>
      </c>
      <c r="P12" s="27"/>
      <c r="Q12" s="19"/>
    </row>
    <row r="13" spans="1:17">
      <c r="A13" s="30"/>
      <c r="B13" s="33" t="s">
        <v>8</v>
      </c>
      <c r="C13" s="32">
        <v>24000</v>
      </c>
      <c r="D13" s="121"/>
      <c r="E13" s="32">
        <v>21000</v>
      </c>
      <c r="F13" s="16"/>
      <c r="G13" s="32">
        <f t="shared" si="0"/>
        <v>3000</v>
      </c>
      <c r="H13" s="121"/>
      <c r="I13" s="32">
        <v>20471.259999999998</v>
      </c>
      <c r="J13" s="16"/>
      <c r="K13" s="32">
        <f t="shared" si="1"/>
        <v>3528.7400000000016</v>
      </c>
      <c r="L13"/>
      <c r="M13" s="32">
        <v>0</v>
      </c>
      <c r="N13"/>
      <c r="O13" s="32">
        <f t="shared" si="2"/>
        <v>3528.7400000000016</v>
      </c>
      <c r="Q13" s="19"/>
    </row>
    <row r="14" spans="1:17">
      <c r="A14" s="30"/>
      <c r="B14" s="33" t="s">
        <v>9</v>
      </c>
      <c r="C14" s="32">
        <v>12000</v>
      </c>
      <c r="D14" s="121"/>
      <c r="E14" s="32">
        <v>12000</v>
      </c>
      <c r="F14" s="16"/>
      <c r="G14" s="32">
        <f t="shared" si="0"/>
        <v>0</v>
      </c>
      <c r="H14" s="121"/>
      <c r="I14" s="32">
        <v>11873.57</v>
      </c>
      <c r="J14" s="16"/>
      <c r="K14" s="32">
        <f t="shared" si="1"/>
        <v>126.43000000000029</v>
      </c>
      <c r="L14"/>
      <c r="M14" s="32">
        <v>0</v>
      </c>
      <c r="N14"/>
      <c r="O14" s="32">
        <f t="shared" si="2"/>
        <v>126.43000000000029</v>
      </c>
      <c r="Q14" s="19"/>
    </row>
    <row r="15" spans="1:17">
      <c r="A15" s="30"/>
      <c r="B15" s="33" t="s">
        <v>10</v>
      </c>
      <c r="C15" s="32">
        <v>100074.5</v>
      </c>
      <c r="D15" s="121"/>
      <c r="E15" s="32">
        <v>236517.09749999997</v>
      </c>
      <c r="F15" s="16"/>
      <c r="G15" s="32">
        <f t="shared" si="0"/>
        <v>-136442.59749999997</v>
      </c>
      <c r="H15" s="121"/>
      <c r="I15" s="32">
        <v>81146.16</v>
      </c>
      <c r="J15" s="16"/>
      <c r="K15" s="32">
        <f t="shared" si="1"/>
        <v>18928.339999999997</v>
      </c>
      <c r="L15"/>
      <c r="M15" s="32">
        <v>0</v>
      </c>
      <c r="N15"/>
      <c r="O15" s="32">
        <f t="shared" si="2"/>
        <v>18928.339999999997</v>
      </c>
      <c r="Q15" s="19"/>
    </row>
    <row r="16" spans="1:17" ht="15.75" thickBot="1">
      <c r="A16" s="30"/>
      <c r="B16" s="34"/>
      <c r="C16" s="35"/>
      <c r="D16" s="122"/>
      <c r="E16" s="35"/>
      <c r="F16" s="36"/>
      <c r="G16" s="35"/>
      <c r="H16" s="122"/>
      <c r="I16" s="37"/>
      <c r="J16" s="36"/>
      <c r="K16" s="37"/>
      <c r="L16"/>
      <c r="M16" s="35"/>
      <c r="N16"/>
      <c r="O16" s="37"/>
      <c r="Q16" s="19"/>
    </row>
    <row r="17" spans="1:17" ht="16.5" thickTop="1" thickBot="1">
      <c r="A17" s="30"/>
      <c r="B17" s="38" t="s">
        <v>11</v>
      </c>
      <c r="C17" s="123">
        <f>SUM(C9:C16)</f>
        <v>829509.5</v>
      </c>
      <c r="D17" s="58"/>
      <c r="E17" s="39">
        <f>SUM(E9:E16)</f>
        <v>951681.06909999996</v>
      </c>
      <c r="F17" s="19"/>
      <c r="G17" s="125">
        <f>SUM(G9:G16)</f>
        <v>-122171.56909999996</v>
      </c>
      <c r="H17" s="124"/>
      <c r="I17" s="40">
        <f>SUM(I9:I16)</f>
        <v>761443.7</v>
      </c>
      <c r="J17" s="19"/>
      <c r="K17" s="41">
        <f>SUM(K9:K16)</f>
        <v>68065.800000000017</v>
      </c>
      <c r="L17"/>
      <c r="M17" s="126">
        <f>SUM(M9:M16)</f>
        <v>0</v>
      </c>
      <c r="N17"/>
      <c r="O17" s="41">
        <f>SUM(O9:O16)</f>
        <v>68065.800000000017</v>
      </c>
      <c r="Q17" s="19"/>
    </row>
    <row r="18" spans="1:17" ht="15.75" thickTop="1">
      <c r="A18" s="30"/>
      <c r="B18" s="34"/>
      <c r="C18" s="42"/>
      <c r="D18" s="127"/>
      <c r="E18" s="42"/>
      <c r="F18" s="43"/>
      <c r="G18" s="42"/>
      <c r="H18" s="127"/>
      <c r="I18" s="44"/>
      <c r="J18" s="43"/>
      <c r="K18" s="42"/>
      <c r="L18" s="27"/>
      <c r="M18" s="42"/>
      <c r="N18" s="27"/>
      <c r="O18" s="42"/>
      <c r="Q18" s="19"/>
    </row>
    <row r="19" spans="1:17">
      <c r="A19" s="23">
        <v>1.2</v>
      </c>
      <c r="B19" s="28" t="s">
        <v>12</v>
      </c>
      <c r="C19" s="54"/>
      <c r="D19" s="128"/>
      <c r="E19" s="45"/>
      <c r="F19" s="43"/>
      <c r="G19" s="54"/>
      <c r="H19" s="128"/>
      <c r="I19" s="46"/>
      <c r="J19" s="43"/>
      <c r="K19" s="45"/>
      <c r="L19" s="27"/>
      <c r="M19" s="45"/>
      <c r="N19" s="27"/>
      <c r="O19" s="45"/>
      <c r="Q19" s="19"/>
    </row>
    <row r="20" spans="1:17">
      <c r="A20" s="30"/>
      <c r="B20" s="31" t="s">
        <v>4</v>
      </c>
      <c r="C20" s="32">
        <v>132155</v>
      </c>
      <c r="D20" s="121"/>
      <c r="E20" s="32">
        <v>115015.58</v>
      </c>
      <c r="F20" s="43"/>
      <c r="G20" s="32">
        <f>C20-E20</f>
        <v>17139.419999999998</v>
      </c>
      <c r="H20" s="121"/>
      <c r="I20" s="32">
        <v>116937.92</v>
      </c>
      <c r="J20" s="43"/>
      <c r="K20" s="32">
        <f>E20+G20-I20</f>
        <v>15217.080000000002</v>
      </c>
      <c r="L20"/>
      <c r="M20" s="32">
        <v>-7067.9</v>
      </c>
      <c r="N20"/>
      <c r="O20" s="32">
        <f>K20+M20</f>
        <v>8149.1800000000021</v>
      </c>
      <c r="P20" s="27"/>
      <c r="Q20" s="19"/>
    </row>
    <row r="21" spans="1:17">
      <c r="A21" s="30"/>
      <c r="B21" s="33" t="s">
        <v>5</v>
      </c>
      <c r="C21" s="47">
        <v>18751</v>
      </c>
      <c r="D21" s="121"/>
      <c r="E21" s="47">
        <v>16924.3092</v>
      </c>
      <c r="F21" s="43"/>
      <c r="G21" s="32">
        <f>C21-E21</f>
        <v>1826.6908000000003</v>
      </c>
      <c r="H21" s="121"/>
      <c r="I21" s="47">
        <v>16285.869999999999</v>
      </c>
      <c r="J21" s="43"/>
      <c r="K21" s="32">
        <f>E21+G21-I21</f>
        <v>2465.130000000001</v>
      </c>
      <c r="L21"/>
      <c r="M21" s="32">
        <v>0</v>
      </c>
      <c r="N21"/>
      <c r="O21" s="32">
        <f>K21+M21</f>
        <v>2465.130000000001</v>
      </c>
      <c r="P21" s="27"/>
      <c r="Q21" s="19"/>
    </row>
    <row r="22" spans="1:17">
      <c r="A22" s="30"/>
      <c r="B22" s="33" t="s">
        <v>6</v>
      </c>
      <c r="C22" s="47">
        <v>12084</v>
      </c>
      <c r="D22" s="121"/>
      <c r="E22" s="47">
        <v>12962.77</v>
      </c>
      <c r="F22" s="43"/>
      <c r="G22" s="32">
        <f>C22-E22</f>
        <v>-878.77000000000044</v>
      </c>
      <c r="H22" s="121"/>
      <c r="I22" s="47">
        <v>12351.75</v>
      </c>
      <c r="J22" s="43"/>
      <c r="K22" s="32">
        <f>E22+G22-I22</f>
        <v>-267.75</v>
      </c>
      <c r="L22"/>
      <c r="M22" s="32">
        <v>267.75</v>
      </c>
      <c r="N22"/>
      <c r="O22" s="32">
        <f>K22+M22</f>
        <v>0</v>
      </c>
      <c r="Q22" s="19"/>
    </row>
    <row r="23" spans="1:17">
      <c r="A23" s="48"/>
      <c r="B23" s="33" t="s">
        <v>13</v>
      </c>
      <c r="C23" s="47">
        <v>0</v>
      </c>
      <c r="D23" s="121"/>
      <c r="E23" s="47">
        <v>2000</v>
      </c>
      <c r="F23" s="43"/>
      <c r="G23" s="32">
        <f>C23-E23</f>
        <v>-2000</v>
      </c>
      <c r="H23" s="121"/>
      <c r="I23" s="47">
        <v>1781.67</v>
      </c>
      <c r="J23" s="43"/>
      <c r="K23" s="32">
        <f>E23+G23-I23</f>
        <v>-1781.67</v>
      </c>
      <c r="L23"/>
      <c r="M23" s="32">
        <v>1781.67</v>
      </c>
      <c r="N23"/>
      <c r="O23" s="32">
        <f>K23+M23</f>
        <v>0</v>
      </c>
      <c r="Q23" s="19"/>
    </row>
    <row r="24" spans="1:17">
      <c r="A24" s="48"/>
      <c r="B24" s="33" t="s">
        <v>10</v>
      </c>
      <c r="C24" s="47">
        <v>1005</v>
      </c>
      <c r="D24" s="121"/>
      <c r="E24" s="47">
        <v>39133.599999999999</v>
      </c>
      <c r="F24" s="43"/>
      <c r="G24" s="32">
        <f>C24-E24</f>
        <v>-38128.6</v>
      </c>
      <c r="H24" s="121"/>
      <c r="I24" s="47">
        <v>6023.48</v>
      </c>
      <c r="J24" s="43"/>
      <c r="K24" s="32">
        <f>E24+G24-I24</f>
        <v>-5018.4799999999996</v>
      </c>
      <c r="L24"/>
      <c r="M24" s="32">
        <v>5018.4799999999996</v>
      </c>
      <c r="N24"/>
      <c r="O24" s="32">
        <f>K24+M24</f>
        <v>0</v>
      </c>
      <c r="Q24" s="19"/>
    </row>
    <row r="25" spans="1:17" ht="15.75" thickBot="1">
      <c r="A25" s="30"/>
      <c r="B25" s="34"/>
      <c r="C25" s="37"/>
      <c r="D25" s="122"/>
      <c r="E25" s="37"/>
      <c r="F25" s="49"/>
      <c r="G25" s="37"/>
      <c r="H25" s="122"/>
      <c r="I25" s="37"/>
      <c r="J25" s="49"/>
      <c r="K25" s="37"/>
      <c r="L25"/>
      <c r="M25" s="37"/>
      <c r="N25"/>
      <c r="O25" s="37"/>
      <c r="Q25" s="19"/>
    </row>
    <row r="26" spans="1:17" ht="16.5" thickTop="1" thickBot="1">
      <c r="A26" s="23"/>
      <c r="B26" s="38" t="s">
        <v>14</v>
      </c>
      <c r="C26" s="129">
        <f>SUM(C20:C25)</f>
        <v>163995</v>
      </c>
      <c r="D26" s="27"/>
      <c r="E26" s="50">
        <f>SUM(E20:E25)</f>
        <v>186036.2592</v>
      </c>
      <c r="F26" s="27"/>
      <c r="G26" s="130">
        <f>SUM(G20:G25)</f>
        <v>-22041.2592</v>
      </c>
      <c r="H26" s="27"/>
      <c r="I26" s="40">
        <f>SUM(I20:I25)</f>
        <v>153380.69000000003</v>
      </c>
      <c r="J26" s="27"/>
      <c r="K26" s="41">
        <f>SUM(K20:K25)</f>
        <v>10614.310000000003</v>
      </c>
      <c r="L26"/>
      <c r="M26" s="131">
        <f>SUM(M20:M25)</f>
        <v>0</v>
      </c>
      <c r="N26"/>
      <c r="O26" s="41">
        <f>SUM(O20:O25)</f>
        <v>10614.310000000003</v>
      </c>
      <c r="Q26" s="19"/>
    </row>
    <row r="27" spans="1:17" ht="15.75" thickTop="1">
      <c r="A27" s="23"/>
      <c r="B27" s="34"/>
      <c r="C27" s="42"/>
      <c r="D27" s="127"/>
      <c r="E27" s="42"/>
      <c r="F27" s="43"/>
      <c r="G27" s="42"/>
      <c r="H27" s="43"/>
      <c r="I27" s="44"/>
      <c r="J27" s="43"/>
      <c r="K27" s="42"/>
      <c r="L27" s="27"/>
      <c r="M27" s="42"/>
      <c r="N27" s="27"/>
      <c r="O27" s="42"/>
      <c r="Q27" s="19"/>
    </row>
    <row r="28" spans="1:17">
      <c r="A28" s="23">
        <v>1.3</v>
      </c>
      <c r="B28" s="28" t="s">
        <v>15</v>
      </c>
      <c r="C28" s="42"/>
      <c r="D28" s="128"/>
      <c r="E28" s="42"/>
      <c r="F28" s="43"/>
      <c r="G28" s="42"/>
      <c r="H28" s="43"/>
      <c r="I28" s="11"/>
      <c r="J28" s="43"/>
      <c r="K28" s="42"/>
      <c r="L28" s="27"/>
      <c r="M28" s="42"/>
      <c r="N28" s="27"/>
      <c r="O28" s="42"/>
      <c r="Q28" s="19"/>
    </row>
    <row r="29" spans="1:17">
      <c r="A29" s="23"/>
      <c r="B29" s="31" t="s">
        <v>16</v>
      </c>
      <c r="C29" s="32">
        <v>87830.5</v>
      </c>
      <c r="D29" s="121"/>
      <c r="E29" s="32">
        <v>63767.34</v>
      </c>
      <c r="F29" s="16"/>
      <c r="G29" s="32">
        <f>C29-E29</f>
        <v>24063.160000000003</v>
      </c>
      <c r="H29" s="16"/>
      <c r="I29" s="32">
        <v>53977.289999999994</v>
      </c>
      <c r="J29" s="16"/>
      <c r="K29" s="32">
        <f>E29+G29-I29</f>
        <v>33853.210000000006</v>
      </c>
      <c r="L29"/>
      <c r="M29" s="32">
        <v>-2734.02</v>
      </c>
      <c r="N29"/>
      <c r="O29" s="32">
        <f>K29+M29</f>
        <v>31119.190000000006</v>
      </c>
      <c r="P29" s="27"/>
      <c r="Q29" s="19"/>
    </row>
    <row r="30" spans="1:17">
      <c r="A30" s="23"/>
      <c r="B30" s="33" t="s">
        <v>6</v>
      </c>
      <c r="C30" s="32">
        <v>0</v>
      </c>
      <c r="D30" s="121"/>
      <c r="E30" s="32">
        <v>0</v>
      </c>
      <c r="F30" s="16"/>
      <c r="G30" s="32">
        <f>C30-E30</f>
        <v>0</v>
      </c>
      <c r="H30" s="16"/>
      <c r="I30" s="32">
        <v>2734.02</v>
      </c>
      <c r="J30" s="16"/>
      <c r="K30" s="32">
        <f>E30+G30-I30</f>
        <v>-2734.02</v>
      </c>
      <c r="L30"/>
      <c r="M30" s="32">
        <v>2734.02</v>
      </c>
      <c r="N30"/>
      <c r="O30" s="32">
        <f>K30+M30</f>
        <v>0</v>
      </c>
      <c r="P30" s="27"/>
      <c r="Q30" s="19"/>
    </row>
    <row r="31" spans="1:17">
      <c r="A31" s="23"/>
      <c r="B31" s="51" t="s">
        <v>17</v>
      </c>
      <c r="C31" s="47">
        <v>6500</v>
      </c>
      <c r="D31" s="132"/>
      <c r="E31" s="52">
        <v>6500</v>
      </c>
      <c r="F31" s="16"/>
      <c r="G31" s="32">
        <f>C31-E31</f>
        <v>0</v>
      </c>
      <c r="H31" s="16"/>
      <c r="I31" s="47">
        <v>0</v>
      </c>
      <c r="J31" s="16"/>
      <c r="K31" s="32">
        <f>E31+G31-I31</f>
        <v>6500</v>
      </c>
      <c r="L31"/>
      <c r="M31" s="47">
        <v>-6500</v>
      </c>
      <c r="N31"/>
      <c r="O31" s="32">
        <f>K31+M31</f>
        <v>0</v>
      </c>
      <c r="Q31" s="19"/>
    </row>
    <row r="32" spans="1:17" ht="15.75" thickBot="1">
      <c r="A32" s="23"/>
      <c r="B32" s="53"/>
      <c r="C32" s="35"/>
      <c r="D32" s="58"/>
      <c r="E32" s="35"/>
      <c r="F32" s="16"/>
      <c r="G32" s="35"/>
      <c r="H32" s="16"/>
      <c r="I32" s="37"/>
      <c r="J32" s="16"/>
      <c r="K32" s="37"/>
      <c r="L32"/>
      <c r="M32" s="35"/>
      <c r="N32"/>
      <c r="O32" s="37"/>
      <c r="Q32" s="19"/>
    </row>
    <row r="33" spans="1:17" ht="16.5" thickTop="1" thickBot="1">
      <c r="A33" s="23"/>
      <c r="B33" s="38" t="s">
        <v>18</v>
      </c>
      <c r="C33" s="129">
        <f>SUM(C29:C32)</f>
        <v>94330.5</v>
      </c>
      <c r="D33" s="27"/>
      <c r="E33" s="39">
        <f>SUM(E29:E32)</f>
        <v>70267.34</v>
      </c>
      <c r="F33" s="16"/>
      <c r="G33" s="130">
        <f>SUM(G29:G32)</f>
        <v>24063.160000000003</v>
      </c>
      <c r="H33" s="16"/>
      <c r="I33" s="40">
        <f>SUM(I29:I32)</f>
        <v>56711.30999999999</v>
      </c>
      <c r="J33" s="16"/>
      <c r="K33" s="41">
        <f>SUM(K29:K32)</f>
        <v>37619.19</v>
      </c>
      <c r="L33"/>
      <c r="M33" s="126">
        <f>SUM(M29:M32)</f>
        <v>-6500</v>
      </c>
      <c r="N33"/>
      <c r="O33" s="41">
        <f>SUM(O29:O32)</f>
        <v>31119.190000000006</v>
      </c>
      <c r="Q33" s="19"/>
    </row>
    <row r="34" spans="1:17" ht="15.75" thickTop="1">
      <c r="A34" s="23"/>
      <c r="B34" s="24"/>
      <c r="C34" s="54"/>
      <c r="D34" s="107"/>
      <c r="E34" s="54"/>
      <c r="F34" s="43"/>
      <c r="G34" s="54"/>
      <c r="H34" s="43"/>
      <c r="I34" s="55"/>
      <c r="J34" s="43"/>
      <c r="K34" s="56"/>
      <c r="L34" s="27"/>
      <c r="M34" s="54"/>
      <c r="N34" s="27"/>
      <c r="O34" s="56"/>
      <c r="Q34" s="19"/>
    </row>
    <row r="35" spans="1:17">
      <c r="A35" s="23">
        <v>1.4</v>
      </c>
      <c r="B35" s="28" t="s">
        <v>19</v>
      </c>
      <c r="C35" s="42"/>
      <c r="D35" s="128"/>
      <c r="E35" s="42"/>
      <c r="F35" s="43"/>
      <c r="G35" s="42"/>
      <c r="H35" s="43"/>
      <c r="I35" s="11"/>
      <c r="J35" s="43"/>
      <c r="K35" s="42"/>
      <c r="L35" s="27"/>
      <c r="M35" s="42"/>
      <c r="N35" s="27"/>
      <c r="O35" s="42"/>
      <c r="Q35" s="19"/>
    </row>
    <row r="36" spans="1:17">
      <c r="A36" s="30"/>
      <c r="B36" s="31" t="s">
        <v>20</v>
      </c>
      <c r="C36" s="57">
        <v>5000</v>
      </c>
      <c r="D36" s="121"/>
      <c r="E36" s="133">
        <v>4450</v>
      </c>
      <c r="F36" s="58"/>
      <c r="G36" s="32">
        <f>C36-E36</f>
        <v>550</v>
      </c>
      <c r="H36" s="58"/>
      <c r="I36" s="59">
        <v>852.18</v>
      </c>
      <c r="J36" s="58"/>
      <c r="K36" s="32">
        <f>E36+G36-I36</f>
        <v>4147.82</v>
      </c>
      <c r="L36"/>
      <c r="M36" s="57">
        <f>-434.16-1968.63-1472.95</f>
        <v>-3875.74</v>
      </c>
      <c r="N36"/>
      <c r="O36" s="32">
        <f>K36+M36</f>
        <v>272.07999999999993</v>
      </c>
      <c r="P36" s="27"/>
      <c r="Q36" s="19"/>
    </row>
    <row r="37" spans="1:17">
      <c r="A37" s="30"/>
      <c r="B37" s="31" t="s">
        <v>21</v>
      </c>
      <c r="C37" s="57">
        <v>20000</v>
      </c>
      <c r="D37" s="121"/>
      <c r="E37" s="133">
        <v>15900</v>
      </c>
      <c r="F37" s="58"/>
      <c r="G37" s="32">
        <f>C37-E37</f>
        <v>4100</v>
      </c>
      <c r="H37" s="58"/>
      <c r="I37" s="59">
        <v>15865.97</v>
      </c>
      <c r="J37" s="58"/>
      <c r="K37" s="32">
        <f>E37+G37-I37</f>
        <v>4134.0300000000007</v>
      </c>
      <c r="L37"/>
      <c r="M37" s="134">
        <v>-4134.03</v>
      </c>
      <c r="N37"/>
      <c r="O37" s="32">
        <f>K37+M37</f>
        <v>0</v>
      </c>
      <c r="P37" s="27"/>
      <c r="Q37" s="19"/>
    </row>
    <row r="38" spans="1:17">
      <c r="A38" s="30"/>
      <c r="B38" s="103" t="s">
        <v>22</v>
      </c>
      <c r="C38" s="57">
        <v>4000</v>
      </c>
      <c r="D38" s="121"/>
      <c r="E38" s="133">
        <v>8650</v>
      </c>
      <c r="F38" s="58"/>
      <c r="G38" s="32">
        <f>C38-E38</f>
        <v>-4650</v>
      </c>
      <c r="H38" s="58"/>
      <c r="I38" s="59">
        <v>8568.19</v>
      </c>
      <c r="J38" s="58"/>
      <c r="K38" s="32">
        <f>E38+G38-I38</f>
        <v>-4568.1900000000005</v>
      </c>
      <c r="L38"/>
      <c r="M38" s="57">
        <v>4568.1899999999996</v>
      </c>
      <c r="N38"/>
      <c r="O38" s="32">
        <f>K38+M38</f>
        <v>0</v>
      </c>
      <c r="Q38" s="19"/>
    </row>
    <row r="39" spans="1:17" ht="15.75" thickBot="1">
      <c r="A39" s="30"/>
      <c r="B39" s="31"/>
      <c r="C39" s="135"/>
      <c r="D39" s="121"/>
      <c r="E39" s="136"/>
      <c r="F39" s="58"/>
      <c r="G39" s="135"/>
      <c r="H39" s="58"/>
      <c r="I39" s="137"/>
      <c r="J39" s="58"/>
      <c r="K39" s="102"/>
      <c r="L39" s="27"/>
      <c r="M39" s="37"/>
      <c r="N39" s="27"/>
      <c r="O39" s="32"/>
      <c r="Q39" s="19"/>
    </row>
    <row r="40" spans="1:17" ht="16.5" thickTop="1" thickBot="1">
      <c r="A40" s="23"/>
      <c r="B40" s="38" t="s">
        <v>23</v>
      </c>
      <c r="C40" s="129">
        <f>SUM(C36:C38)</f>
        <v>29000</v>
      </c>
      <c r="D40" s="27"/>
      <c r="E40" s="50">
        <v>29000</v>
      </c>
      <c r="F40" s="58"/>
      <c r="G40" s="130">
        <f>SUM(G36:G38)</f>
        <v>0</v>
      </c>
      <c r="H40" s="58"/>
      <c r="I40" s="60">
        <f>SUM(I36:I38)</f>
        <v>25286.339999999997</v>
      </c>
      <c r="J40" s="58"/>
      <c r="K40" s="41">
        <f>SUM(K36:K38)</f>
        <v>3713.66</v>
      </c>
      <c r="L40" s="27"/>
      <c r="M40" s="131">
        <f>SUM(M36:M39)</f>
        <v>-3441.58</v>
      </c>
      <c r="N40" s="27"/>
      <c r="O40" s="41">
        <f>SUM(O36:O38)</f>
        <v>272.07999999999993</v>
      </c>
      <c r="P40" s="19"/>
      <c r="Q40" s="19"/>
    </row>
    <row r="41" spans="1:17" ht="16.5" thickTop="1" thickBot="1">
      <c r="A41" s="23"/>
      <c r="B41" s="24"/>
      <c r="C41" s="54"/>
      <c r="D41" s="107"/>
      <c r="E41" s="54"/>
      <c r="F41" s="43"/>
      <c r="G41" s="54"/>
      <c r="H41" s="43"/>
      <c r="I41" s="61"/>
      <c r="J41" s="43"/>
      <c r="K41" s="56"/>
      <c r="L41" s="27"/>
      <c r="M41" s="54"/>
      <c r="N41" s="27"/>
      <c r="O41" s="56"/>
      <c r="P41" s="27"/>
      <c r="Q41" s="19"/>
    </row>
    <row r="42" spans="1:17" ht="16.5" thickTop="1" thickBot="1">
      <c r="A42" s="23">
        <v>1.5</v>
      </c>
      <c r="B42" s="62" t="s">
        <v>24</v>
      </c>
      <c r="C42" s="129">
        <v>7550</v>
      </c>
      <c r="D42" s="27"/>
      <c r="E42" s="50">
        <v>15110.189999999999</v>
      </c>
      <c r="F42" s="63"/>
      <c r="G42" s="130">
        <f>C42-E42</f>
        <v>-7560.1899999999987</v>
      </c>
      <c r="H42" s="63"/>
      <c r="I42" s="40">
        <v>9518.6299999999992</v>
      </c>
      <c r="J42" s="63"/>
      <c r="K42" s="41">
        <f>E42+G42-I42</f>
        <v>-1968.6299999999992</v>
      </c>
      <c r="L42" s="27"/>
      <c r="M42" s="131">
        <v>1968.63</v>
      </c>
      <c r="N42" s="27"/>
      <c r="O42" s="152">
        <f>K42+M42</f>
        <v>0</v>
      </c>
      <c r="P42" s="27"/>
      <c r="Q42" s="19"/>
    </row>
    <row r="43" spans="1:17" ht="15.75" thickTop="1">
      <c r="A43" s="23"/>
      <c r="B43" s="34"/>
      <c r="C43" s="42"/>
      <c r="D43" s="127"/>
      <c r="E43" s="42"/>
      <c r="F43" s="43"/>
      <c r="G43" s="42"/>
      <c r="H43" s="43"/>
      <c r="I43" s="44"/>
      <c r="J43" s="43"/>
      <c r="K43" s="42"/>
      <c r="L43" s="27"/>
      <c r="M43" s="42"/>
      <c r="N43" s="27"/>
      <c r="O43" s="42"/>
      <c r="P43" s="27"/>
      <c r="Q43" s="19"/>
    </row>
    <row r="44" spans="1:17" s="27" customFormat="1">
      <c r="A44" s="23"/>
      <c r="B44" s="34"/>
      <c r="C44" s="42"/>
      <c r="D44" s="127"/>
      <c r="E44" s="42"/>
      <c r="F44" s="43"/>
      <c r="G44" s="42"/>
      <c r="H44" s="43"/>
      <c r="I44" s="42"/>
      <c r="J44" s="43"/>
      <c r="K44" s="42"/>
      <c r="M44" s="42"/>
      <c r="O44" s="42"/>
      <c r="Q44" s="19"/>
    </row>
    <row r="45" spans="1:17" ht="15.75" thickBot="1">
      <c r="A45" s="23"/>
      <c r="B45" s="34"/>
      <c r="C45" s="54"/>
      <c r="D45" s="127"/>
      <c r="E45" s="54"/>
      <c r="F45" s="49"/>
      <c r="G45" s="54"/>
      <c r="H45" s="49"/>
      <c r="I45" s="64"/>
      <c r="J45" s="49"/>
      <c r="K45" s="54"/>
      <c r="L45" s="27"/>
      <c r="M45" s="54"/>
      <c r="N45" s="27"/>
      <c r="O45" s="54"/>
      <c r="P45" s="27"/>
      <c r="Q45" s="19"/>
    </row>
    <row r="46" spans="1:17" s="68" customFormat="1" ht="16.5" thickTop="1" thickBot="1">
      <c r="A46" s="23"/>
      <c r="B46" s="65" t="s">
        <v>25</v>
      </c>
      <c r="C46" s="129">
        <f>C17+C26+C33+C40+C42</f>
        <v>1124385</v>
      </c>
      <c r="D46" s="27"/>
      <c r="E46" s="50">
        <f>E17+E26+E33+E40+E42</f>
        <v>1252094.8583</v>
      </c>
      <c r="F46" s="58"/>
      <c r="G46" s="130">
        <f>G17+G26+G33+G40+G42</f>
        <v>-127709.85829999996</v>
      </c>
      <c r="H46" s="58"/>
      <c r="I46" s="60">
        <f>I17+I26+I33+I40+I42</f>
        <v>1006340.6699999999</v>
      </c>
      <c r="J46" s="58"/>
      <c r="K46" s="100">
        <f>K17+K26+K33+K40+K42</f>
        <v>118044.33000000002</v>
      </c>
      <c r="L46" s="43"/>
      <c r="M46" s="131">
        <f>M17+M26+M33+M40+M42</f>
        <v>-7972.95</v>
      </c>
      <c r="N46" s="43"/>
      <c r="O46" s="41">
        <f>O17+O26+O33+O40+O42</f>
        <v>110071.38000000002</v>
      </c>
      <c r="P46" s="27"/>
      <c r="Q46" s="16"/>
    </row>
    <row r="47" spans="1:17" s="68" customFormat="1" ht="15.75" thickTop="1">
      <c r="A47" s="66"/>
      <c r="B47" s="67"/>
      <c r="C47" s="54"/>
      <c r="D47" s="107"/>
      <c r="E47" s="54"/>
      <c r="F47" s="43"/>
      <c r="G47" s="54"/>
      <c r="H47" s="107"/>
      <c r="I47" s="55"/>
      <c r="J47" s="43"/>
      <c r="K47" s="54"/>
      <c r="L47" s="43"/>
      <c r="M47" s="54"/>
      <c r="N47" s="43"/>
      <c r="O47" s="54"/>
      <c r="P47" s="27"/>
      <c r="Q47" s="16"/>
    </row>
    <row r="48" spans="1:17" s="68" customFormat="1">
      <c r="A48" s="66"/>
      <c r="B48" s="67"/>
      <c r="C48" s="54"/>
      <c r="D48" s="107"/>
      <c r="E48" s="54"/>
      <c r="F48" s="43"/>
      <c r="G48" s="54"/>
      <c r="H48" s="107"/>
      <c r="I48" s="54"/>
      <c r="J48" s="43"/>
      <c r="K48" s="54"/>
      <c r="L48" s="43"/>
      <c r="M48" s="54"/>
      <c r="N48" s="43"/>
      <c r="O48" s="54"/>
      <c r="P48" s="27"/>
      <c r="Q48" s="16"/>
    </row>
    <row r="49" spans="1:17">
      <c r="A49" s="66"/>
      <c r="B49" s="67"/>
      <c r="C49" s="54"/>
      <c r="D49" s="107"/>
      <c r="E49" s="54"/>
      <c r="F49" s="43"/>
      <c r="G49" s="54"/>
      <c r="H49" s="107"/>
      <c r="I49" s="54"/>
      <c r="J49" s="43"/>
      <c r="K49" s="54"/>
      <c r="L49" s="27"/>
      <c r="M49" s="54"/>
      <c r="N49" s="27"/>
      <c r="O49" s="54"/>
      <c r="P49" s="43"/>
      <c r="Q49" s="19"/>
    </row>
    <row r="50" spans="1:17">
      <c r="A50" s="23">
        <v>2</v>
      </c>
      <c r="B50" s="24" t="s">
        <v>26</v>
      </c>
      <c r="C50" s="42"/>
      <c r="D50" s="107"/>
      <c r="E50" s="42"/>
      <c r="F50" s="43"/>
      <c r="G50" s="42"/>
      <c r="H50" s="107"/>
      <c r="I50" s="11"/>
      <c r="J50" s="43"/>
      <c r="K50" s="11"/>
      <c r="L50" s="75"/>
      <c r="M50" s="42"/>
      <c r="N50" s="75"/>
      <c r="O50" s="42"/>
      <c r="P50" s="43"/>
      <c r="Q50" s="19"/>
    </row>
    <row r="51" spans="1:17">
      <c r="A51" s="30"/>
      <c r="B51" s="69" t="s">
        <v>27</v>
      </c>
      <c r="C51" s="57">
        <v>20526</v>
      </c>
      <c r="D51" s="138"/>
      <c r="E51" s="133">
        <v>20526</v>
      </c>
      <c r="F51" s="58"/>
      <c r="G51" s="32">
        <f t="shared" ref="G51:G57" si="3">C51-E51</f>
        <v>0</v>
      </c>
      <c r="H51" s="139"/>
      <c r="I51" s="70">
        <v>23564.799999999999</v>
      </c>
      <c r="J51" s="58"/>
      <c r="K51" s="32">
        <f t="shared" ref="K51:K57" si="4">E51+G51-I51</f>
        <v>-3038.7999999999993</v>
      </c>
      <c r="L51" s="71"/>
      <c r="M51" s="57">
        <v>3038.8</v>
      </c>
      <c r="N51" s="71"/>
      <c r="O51" s="32">
        <f t="shared" ref="O51:O57" si="5">K51+M51</f>
        <v>0</v>
      </c>
      <c r="P51" s="43"/>
      <c r="Q51" s="19"/>
    </row>
    <row r="52" spans="1:17">
      <c r="A52" s="30"/>
      <c r="B52" s="69" t="s">
        <v>28</v>
      </c>
      <c r="C52" s="57">
        <v>29727</v>
      </c>
      <c r="D52" s="138"/>
      <c r="E52" s="133">
        <v>34763.35</v>
      </c>
      <c r="F52" s="58"/>
      <c r="G52" s="32">
        <f t="shared" si="3"/>
        <v>-5036.3499999999985</v>
      </c>
      <c r="H52" s="139"/>
      <c r="I52" s="70">
        <v>26701.73</v>
      </c>
      <c r="J52" s="58"/>
      <c r="K52" s="32">
        <f t="shared" si="4"/>
        <v>3025.2700000000004</v>
      </c>
      <c r="L52" s="71"/>
      <c r="M52" s="57">
        <v>-3025.27</v>
      </c>
      <c r="N52" s="71"/>
      <c r="O52" s="32">
        <f t="shared" si="5"/>
        <v>0</v>
      </c>
      <c r="P52" s="27"/>
      <c r="Q52" s="19"/>
    </row>
    <row r="53" spans="1:17">
      <c r="A53" s="30"/>
      <c r="B53" s="69" t="s">
        <v>29</v>
      </c>
      <c r="C53" s="57">
        <v>45150</v>
      </c>
      <c r="D53" s="138"/>
      <c r="E53" s="133">
        <v>44150</v>
      </c>
      <c r="F53" s="58"/>
      <c r="G53" s="32">
        <f t="shared" si="3"/>
        <v>1000</v>
      </c>
      <c r="H53" s="139"/>
      <c r="I53" s="70">
        <v>42192.72</v>
      </c>
      <c r="J53" s="58"/>
      <c r="K53" s="32">
        <f t="shared" si="4"/>
        <v>2957.2799999999988</v>
      </c>
      <c r="L53" s="71"/>
      <c r="M53" s="57">
        <v>-2957.28</v>
      </c>
      <c r="N53" s="71"/>
      <c r="O53" s="32">
        <f t="shared" si="5"/>
        <v>0</v>
      </c>
      <c r="P53" s="71"/>
      <c r="Q53" s="19"/>
    </row>
    <row r="54" spans="1:17">
      <c r="A54" s="30"/>
      <c r="B54" s="69" t="s">
        <v>30</v>
      </c>
      <c r="C54" s="57">
        <v>9000</v>
      </c>
      <c r="D54" s="138"/>
      <c r="E54" s="133">
        <v>9000</v>
      </c>
      <c r="F54" s="58"/>
      <c r="G54" s="32">
        <f t="shared" si="3"/>
        <v>0</v>
      </c>
      <c r="H54" s="139"/>
      <c r="I54" s="70">
        <v>12243.44</v>
      </c>
      <c r="J54" s="58"/>
      <c r="K54" s="32">
        <f t="shared" si="4"/>
        <v>-3243.4400000000005</v>
      </c>
      <c r="L54" s="71"/>
      <c r="M54" s="57">
        <v>3243.44</v>
      </c>
      <c r="N54" s="71"/>
      <c r="O54" s="32">
        <f t="shared" si="5"/>
        <v>0</v>
      </c>
      <c r="P54" s="71"/>
      <c r="Q54" s="19"/>
    </row>
    <row r="55" spans="1:17">
      <c r="A55" s="30"/>
      <c r="B55" s="69" t="s">
        <v>31</v>
      </c>
      <c r="C55" s="57">
        <v>14500</v>
      </c>
      <c r="D55" s="138"/>
      <c r="E55" s="133">
        <v>64333.99</v>
      </c>
      <c r="F55" s="58"/>
      <c r="G55" s="32">
        <f t="shared" si="3"/>
        <v>-49833.99</v>
      </c>
      <c r="H55" s="139"/>
      <c r="I55" s="70">
        <v>25122.83</v>
      </c>
      <c r="J55" s="58"/>
      <c r="K55" s="32">
        <f t="shared" si="4"/>
        <v>-10622.830000000002</v>
      </c>
      <c r="L55" s="71"/>
      <c r="M55" s="57">
        <f>2649.88+6500+1472.95</f>
        <v>10622.830000000002</v>
      </c>
      <c r="N55" s="71"/>
      <c r="O55" s="32">
        <f t="shared" si="5"/>
        <v>0</v>
      </c>
      <c r="P55" s="71"/>
      <c r="Q55" s="19"/>
    </row>
    <row r="56" spans="1:17">
      <c r="A56" s="30"/>
      <c r="B56" s="69" t="s">
        <v>32</v>
      </c>
      <c r="C56" s="57">
        <v>5750</v>
      </c>
      <c r="D56" s="138"/>
      <c r="E56" s="133">
        <v>5750</v>
      </c>
      <c r="F56" s="58"/>
      <c r="G56" s="32">
        <f t="shared" si="3"/>
        <v>0</v>
      </c>
      <c r="H56" s="139"/>
      <c r="I56" s="70">
        <v>6226.12</v>
      </c>
      <c r="J56" s="58"/>
      <c r="K56" s="32">
        <f t="shared" si="4"/>
        <v>-476.11999999999989</v>
      </c>
      <c r="L56" s="71"/>
      <c r="M56" s="57">
        <v>476.12</v>
      </c>
      <c r="N56" s="71"/>
      <c r="O56" s="32">
        <f t="shared" si="5"/>
        <v>0</v>
      </c>
      <c r="P56" s="71"/>
      <c r="Q56" s="19"/>
    </row>
    <row r="57" spans="1:17">
      <c r="A57" s="30"/>
      <c r="B57" s="69" t="s">
        <v>33</v>
      </c>
      <c r="C57" s="57">
        <v>5600</v>
      </c>
      <c r="D57" s="138"/>
      <c r="E57" s="133">
        <v>5600</v>
      </c>
      <c r="F57" s="58"/>
      <c r="G57" s="32">
        <f t="shared" si="3"/>
        <v>0</v>
      </c>
      <c r="H57" s="139"/>
      <c r="I57" s="59">
        <v>2174.31</v>
      </c>
      <c r="J57" s="58"/>
      <c r="K57" s="32">
        <f t="shared" si="4"/>
        <v>3425.69</v>
      </c>
      <c r="L57" s="19"/>
      <c r="M57" s="57">
        <v>-3425.69</v>
      </c>
      <c r="N57" s="19"/>
      <c r="O57" s="32">
        <f t="shared" si="5"/>
        <v>0</v>
      </c>
      <c r="P57" s="71"/>
      <c r="Q57" s="19"/>
    </row>
    <row r="58" spans="1:17" ht="15.75" thickBot="1">
      <c r="A58" s="30"/>
      <c r="B58" s="104"/>
      <c r="C58" s="101"/>
      <c r="D58" s="138"/>
      <c r="E58" s="136"/>
      <c r="F58" s="58"/>
      <c r="G58" s="101"/>
      <c r="H58" s="139"/>
      <c r="I58" s="137"/>
      <c r="J58" s="58"/>
      <c r="K58" s="102"/>
      <c r="L58" s="27"/>
      <c r="M58" s="37"/>
      <c r="N58" s="27"/>
      <c r="O58" s="37"/>
      <c r="P58" s="71"/>
      <c r="Q58" s="19"/>
    </row>
    <row r="59" spans="1:17" ht="16.5" thickTop="1" thickBot="1">
      <c r="A59" s="30"/>
      <c r="B59" s="72" t="s">
        <v>34</v>
      </c>
      <c r="C59" s="129">
        <f>SUM(C51:C57)</f>
        <v>130253</v>
      </c>
      <c r="D59" s="27"/>
      <c r="E59" s="50">
        <f>SUM(E51:E57)</f>
        <v>184123.34</v>
      </c>
      <c r="F59" s="58"/>
      <c r="G59" s="130">
        <f>SUM(G51:G57)</f>
        <v>-53870.34</v>
      </c>
      <c r="H59" s="140"/>
      <c r="I59" s="60">
        <f>SUM(I51:I57)</f>
        <v>138225.95000000001</v>
      </c>
      <c r="J59" s="58"/>
      <c r="K59" s="41">
        <f>SUM(K51:K57)</f>
        <v>-7972.9500000000025</v>
      </c>
      <c r="L59" s="27"/>
      <c r="M59" s="131">
        <f>SUM(M51:M57)</f>
        <v>7972.9500000000025</v>
      </c>
      <c r="N59" s="27"/>
      <c r="O59" s="41">
        <f>SUM(O51:O57)</f>
        <v>0</v>
      </c>
      <c r="P59" s="71"/>
      <c r="Q59" s="19"/>
    </row>
    <row r="60" spans="1:17" s="27" customFormat="1" ht="15.75" thickTop="1">
      <c r="A60" s="30"/>
      <c r="B60" s="73"/>
      <c r="C60" s="42"/>
      <c r="D60" s="141"/>
      <c r="E60" s="42"/>
      <c r="F60" s="43"/>
      <c r="G60" s="42"/>
      <c r="H60" s="141"/>
      <c r="I60" s="44"/>
      <c r="J60" s="43"/>
      <c r="K60" s="42"/>
      <c r="M60" s="42"/>
      <c r="O60" s="42"/>
      <c r="P60"/>
      <c r="Q60" s="19"/>
    </row>
    <row r="61" spans="1:17">
      <c r="A61" s="23"/>
      <c r="B61" s="34"/>
      <c r="C61" s="54"/>
      <c r="D61" s="127"/>
      <c r="E61" s="54"/>
      <c r="F61" s="49"/>
      <c r="G61" s="54"/>
      <c r="H61" s="127"/>
      <c r="I61" s="54"/>
      <c r="J61" s="49"/>
      <c r="K61" s="54"/>
      <c r="L61" s="27"/>
      <c r="M61" s="54"/>
      <c r="N61" s="27"/>
      <c r="O61" s="54"/>
      <c r="P61" s="27"/>
      <c r="Q61" s="19"/>
    </row>
    <row r="62" spans="1:17" ht="15.75" thickBot="1">
      <c r="A62" s="23"/>
      <c r="B62" s="74"/>
      <c r="C62" s="42"/>
      <c r="D62" s="142"/>
      <c r="E62" s="75"/>
      <c r="F62" s="76"/>
      <c r="G62" s="42"/>
      <c r="H62" s="142"/>
      <c r="I62" s="77"/>
      <c r="J62" s="76"/>
      <c r="K62" s="75"/>
      <c r="L62"/>
      <c r="M62" s="75"/>
      <c r="N62"/>
      <c r="O62" s="75"/>
      <c r="P62" s="27"/>
      <c r="Q62" s="19"/>
    </row>
    <row r="63" spans="1:17" ht="16.5" thickTop="1" thickBot="1">
      <c r="A63" s="23">
        <v>3</v>
      </c>
      <c r="B63" s="65" t="s">
        <v>35</v>
      </c>
      <c r="C63" s="129">
        <v>70803</v>
      </c>
      <c r="D63" s="27"/>
      <c r="E63" s="50">
        <v>82272.14</v>
      </c>
      <c r="F63" s="27"/>
      <c r="G63" s="130">
        <f>C63-E63</f>
        <v>-11469.14</v>
      </c>
      <c r="H63" s="27"/>
      <c r="I63" s="40">
        <v>72094.55</v>
      </c>
      <c r="J63" s="27"/>
      <c r="K63" s="41">
        <f>E63+G63-I63</f>
        <v>-1291.5500000000029</v>
      </c>
      <c r="L63" s="76"/>
      <c r="M63" s="131">
        <v>1291.55</v>
      </c>
      <c r="N63" s="76"/>
      <c r="O63" s="152">
        <f>K63+M63</f>
        <v>-2.9558577807620168E-12</v>
      </c>
      <c r="P63" s="27"/>
      <c r="Q63" s="19"/>
    </row>
    <row r="64" spans="1:17" ht="15.75" thickTop="1">
      <c r="A64" s="30"/>
      <c r="B64" s="78"/>
      <c r="C64" s="54"/>
      <c r="D64" s="142"/>
      <c r="E64" s="54"/>
      <c r="F64" s="43"/>
      <c r="G64" s="54"/>
      <c r="H64" s="43"/>
      <c r="I64" s="55"/>
      <c r="J64" s="43"/>
      <c r="K64" s="56"/>
      <c r="L64" s="76"/>
      <c r="M64" s="54"/>
      <c r="N64" s="76"/>
      <c r="O64" s="56"/>
      <c r="P64" s="27"/>
      <c r="Q64" s="19"/>
    </row>
    <row r="65" spans="1:17" ht="15.75" thickBot="1">
      <c r="A65" s="30"/>
      <c r="B65" s="74"/>
      <c r="C65" s="42"/>
      <c r="D65" s="142"/>
      <c r="E65" s="42"/>
      <c r="F65" s="43"/>
      <c r="G65" s="42"/>
      <c r="H65" s="43"/>
      <c r="I65" s="77"/>
      <c r="J65" s="43"/>
      <c r="K65" s="75"/>
      <c r="L65"/>
      <c r="M65" s="42"/>
      <c r="N65"/>
      <c r="O65" s="106"/>
      <c r="Q65" s="19"/>
    </row>
    <row r="66" spans="1:17" ht="16.5" thickTop="1" thickBot="1">
      <c r="A66" s="23">
        <v>4</v>
      </c>
      <c r="B66" s="65" t="s">
        <v>36</v>
      </c>
      <c r="C66" s="129">
        <v>88862</v>
      </c>
      <c r="D66" s="27"/>
      <c r="E66" s="50">
        <v>72862</v>
      </c>
      <c r="F66" s="27"/>
      <c r="G66" s="130">
        <f>C66-E66</f>
        <v>16000</v>
      </c>
      <c r="H66" s="27"/>
      <c r="I66" s="40">
        <v>42650.81</v>
      </c>
      <c r="J66" s="27"/>
      <c r="K66" s="41">
        <f>E66+G66-I66</f>
        <v>46211.19</v>
      </c>
      <c r="L66" s="80"/>
      <c r="M66" s="131">
        <v>-1291.55</v>
      </c>
      <c r="N66" s="80"/>
      <c r="O66" s="152">
        <f>K66+M66</f>
        <v>44919.64</v>
      </c>
      <c r="P66" s="76"/>
      <c r="Q66" s="19"/>
    </row>
    <row r="67" spans="1:17" ht="15.75" thickTop="1">
      <c r="A67" s="79"/>
      <c r="B67" s="74"/>
      <c r="C67" s="80"/>
      <c r="D67" s="142"/>
      <c r="E67" s="80"/>
      <c r="F67" s="81"/>
      <c r="G67" s="80"/>
      <c r="H67" s="81"/>
      <c r="I67" s="82"/>
      <c r="J67" s="81"/>
      <c r="K67" s="80"/>
      <c r="L67" s="27"/>
      <c r="M67" s="80"/>
      <c r="N67" s="27"/>
      <c r="O67" s="143"/>
      <c r="P67" s="76"/>
      <c r="Q67" s="19"/>
    </row>
    <row r="68" spans="1:17" ht="15.75" thickBot="1">
      <c r="A68" s="30"/>
      <c r="B68" s="83"/>
      <c r="C68" s="42"/>
      <c r="D68" s="142"/>
      <c r="E68" s="43"/>
      <c r="F68" s="43"/>
      <c r="G68" s="42"/>
      <c r="H68" s="43"/>
      <c r="I68" s="77"/>
      <c r="J68" s="43"/>
      <c r="K68" s="76"/>
      <c r="L68"/>
      <c r="M68" s="43"/>
      <c r="N68"/>
      <c r="O68" s="144"/>
      <c r="Q68" s="19"/>
    </row>
    <row r="69" spans="1:17" ht="16.5" thickTop="1" thickBot="1">
      <c r="A69" s="23">
        <v>5</v>
      </c>
      <c r="B69" s="84" t="s">
        <v>37</v>
      </c>
      <c r="C69" s="129">
        <v>11967</v>
      </c>
      <c r="D69" s="27"/>
      <c r="E69" s="50">
        <v>11967</v>
      </c>
      <c r="F69" s="58"/>
      <c r="G69" s="130">
        <f>C69-E69</f>
        <v>0</v>
      </c>
      <c r="H69" s="58"/>
      <c r="I69" s="60">
        <v>8034.81</v>
      </c>
      <c r="J69" s="58"/>
      <c r="K69" s="41">
        <f>E69+G69-I69</f>
        <v>3932.1899999999996</v>
      </c>
      <c r="L69" s="27"/>
      <c r="M69" s="131">
        <v>0</v>
      </c>
      <c r="N69" s="27"/>
      <c r="O69" s="152">
        <f>K69+M69</f>
        <v>3932.1899999999996</v>
      </c>
      <c r="P69" s="80"/>
      <c r="Q69" s="19"/>
    </row>
    <row r="70" spans="1:17" s="27" customFormat="1" ht="15.75" thickTop="1">
      <c r="A70" s="30"/>
      <c r="B70" s="85"/>
      <c r="C70" s="54"/>
      <c r="D70" s="145"/>
      <c r="E70" s="54"/>
      <c r="F70" s="43"/>
      <c r="G70" s="54"/>
      <c r="H70" s="43"/>
      <c r="I70" s="55"/>
      <c r="J70" s="43"/>
      <c r="K70" s="56"/>
      <c r="M70" s="54"/>
      <c r="O70" s="56"/>
      <c r="Q70" s="19"/>
    </row>
    <row r="71" spans="1:17" ht="15.75" thickBot="1">
      <c r="A71" s="23"/>
      <c r="B71" s="86"/>
      <c r="C71" s="54"/>
      <c r="D71" s="107"/>
      <c r="E71" s="45"/>
      <c r="F71" s="43"/>
      <c r="G71" s="54"/>
      <c r="H71" s="43"/>
      <c r="I71" s="64"/>
      <c r="J71" s="43"/>
      <c r="K71" s="87"/>
      <c r="L71"/>
      <c r="M71" s="45"/>
      <c r="N71"/>
      <c r="O71" s="87"/>
      <c r="Q71" s="19"/>
    </row>
    <row r="72" spans="1:17" s="27" customFormat="1" ht="16.5" thickTop="1" thickBot="1">
      <c r="A72" s="23">
        <v>6</v>
      </c>
      <c r="B72" s="72" t="s">
        <v>38</v>
      </c>
      <c r="C72" s="129">
        <v>44000</v>
      </c>
      <c r="E72" s="50">
        <v>44000</v>
      </c>
      <c r="F72" s="58"/>
      <c r="G72" s="130">
        <f>C72-E72</f>
        <v>0</v>
      </c>
      <c r="H72" s="58"/>
      <c r="I72" s="60">
        <v>21896.61</v>
      </c>
      <c r="J72" s="58"/>
      <c r="K72" s="41">
        <f>E72+G72-I72</f>
        <v>22103.39</v>
      </c>
      <c r="M72" s="131">
        <v>0</v>
      </c>
      <c r="O72" s="152">
        <f>K72+M72</f>
        <v>22103.39</v>
      </c>
      <c r="Q72" s="19"/>
    </row>
    <row r="73" spans="1:17" s="27" customFormat="1" ht="15.75" thickTop="1">
      <c r="A73" s="23"/>
      <c r="B73" s="24"/>
      <c r="C73" s="54"/>
      <c r="D73" s="107"/>
      <c r="E73" s="45"/>
      <c r="F73" s="43"/>
      <c r="G73" s="54"/>
      <c r="H73" s="43"/>
      <c r="I73" s="55"/>
      <c r="J73" s="43"/>
      <c r="K73" s="87"/>
      <c r="M73" s="45"/>
      <c r="O73" s="87"/>
      <c r="Q73" s="19"/>
    </row>
    <row r="74" spans="1:17" s="27" customFormat="1">
      <c r="A74" s="23"/>
      <c r="B74" s="24"/>
      <c r="C74" s="54"/>
      <c r="D74" s="107"/>
      <c r="E74" s="45"/>
      <c r="F74" s="43"/>
      <c r="G74" s="54"/>
      <c r="H74" s="43"/>
      <c r="I74" s="54"/>
      <c r="J74" s="43"/>
      <c r="K74" s="87"/>
      <c r="M74" s="45"/>
      <c r="O74" s="87"/>
      <c r="P74"/>
      <c r="Q74" s="19"/>
    </row>
    <row r="75" spans="1:17" ht="15.75" thickBot="1">
      <c r="A75" s="23"/>
      <c r="B75" s="86"/>
      <c r="C75" s="54"/>
      <c r="D75" s="107"/>
      <c r="E75" s="45"/>
      <c r="F75" s="43"/>
      <c r="G75" s="54"/>
      <c r="H75" s="43"/>
      <c r="I75" s="64"/>
      <c r="J75" s="43"/>
      <c r="K75" s="87"/>
      <c r="L75"/>
      <c r="M75" s="45"/>
      <c r="N75"/>
      <c r="O75" s="87"/>
      <c r="P75" s="27"/>
      <c r="Q75" s="19"/>
    </row>
    <row r="76" spans="1:17" ht="30" customHeight="1" thickTop="1" thickBot="1">
      <c r="A76" s="30"/>
      <c r="B76" s="65" t="s">
        <v>39</v>
      </c>
      <c r="C76" s="129">
        <f>C46+C59+C63+C66+C69+C72</f>
        <v>1470270</v>
      </c>
      <c r="D76" s="27"/>
      <c r="E76" s="50">
        <f>E46+E59+E63+E66+E69+E72</f>
        <v>1647319.3382999999</v>
      </c>
      <c r="F76" s="27"/>
      <c r="G76" s="130">
        <f>G46+G59+G63+G66+G69+G72</f>
        <v>-177049.33829999994</v>
      </c>
      <c r="H76" s="27"/>
      <c r="I76" s="40">
        <f>I46+I59+I63+I66+I69+I72</f>
        <v>1289243.4000000001</v>
      </c>
      <c r="J76" s="27"/>
      <c r="K76" s="41">
        <f>K46+K59+K63+K66+K69+K72</f>
        <v>181026.60000000003</v>
      </c>
      <c r="L76" s="27"/>
      <c r="M76" s="131">
        <f>M46+M59+M63+M66+M69+M72</f>
        <v>2.7284841053187847E-12</v>
      </c>
      <c r="N76" s="27"/>
      <c r="O76" s="41">
        <f>O46+O59+O63+O66+O69+O72</f>
        <v>181026.60000000003</v>
      </c>
      <c r="P76" s="27"/>
      <c r="Q76" s="19"/>
    </row>
    <row r="77" spans="1:17" ht="15.75" thickTop="1">
      <c r="A77" s="30"/>
      <c r="B77" s="73"/>
      <c r="C77" s="54"/>
      <c r="D77" s="141"/>
      <c r="E77" s="88"/>
      <c r="F77" s="27"/>
      <c r="G77" s="54"/>
      <c r="H77" s="141"/>
      <c r="I77" s="55"/>
      <c r="J77" s="27"/>
      <c r="K77" s="88"/>
      <c r="L77" s="27"/>
      <c r="M77" s="27"/>
      <c r="N77" s="27"/>
      <c r="O77" s="88"/>
      <c r="P77" s="27"/>
      <c r="Q77" s="19"/>
    </row>
    <row r="78" spans="1:17" s="27" customFormat="1">
      <c r="A78" s="89"/>
      <c r="B78" s="90"/>
      <c r="C78" s="46"/>
      <c r="D78" s="146"/>
      <c r="E78" s="91"/>
      <c r="F78" s="91"/>
      <c r="G78" s="46"/>
      <c r="H78" s="146"/>
      <c r="I78" s="46"/>
      <c r="J78" s="91"/>
      <c r="K78" s="92"/>
      <c r="L78" s="93"/>
      <c r="M78" s="91"/>
      <c r="N78" s="93"/>
      <c r="O78" s="92"/>
      <c r="P78" s="147"/>
      <c r="Q78" s="19"/>
    </row>
    <row r="79" spans="1:17" s="27" customFormat="1">
      <c r="A79" s="94"/>
      <c r="B79" s="95"/>
      <c r="C79" s="54"/>
      <c r="D79" s="142"/>
      <c r="E79" s="80"/>
      <c r="F79" s="81"/>
      <c r="G79" s="54"/>
      <c r="H79" s="142"/>
      <c r="I79" s="54"/>
      <c r="J79" s="81"/>
      <c r="K79" s="80"/>
      <c r="L79" s="80"/>
      <c r="M79" s="81"/>
      <c r="N79" s="80"/>
    </row>
    <row r="80" spans="1:17" s="27" customFormat="1">
      <c r="A80" s="94"/>
      <c r="B80" s="95"/>
      <c r="C80" s="54"/>
      <c r="D80" s="142"/>
      <c r="E80" s="80"/>
      <c r="F80" s="80"/>
      <c r="G80" s="54"/>
      <c r="H80" s="142"/>
      <c r="I80" s="80"/>
      <c r="J80" s="80"/>
      <c r="K80" s="80"/>
      <c r="L80" s="80"/>
      <c r="M80" s="80"/>
      <c r="N80" s="80"/>
    </row>
    <row r="81" spans="1:15">
      <c r="A81" s="94"/>
      <c r="B81" s="96" t="s">
        <v>46</v>
      </c>
      <c r="C81" s="80"/>
      <c r="D81" s="148"/>
      <c r="E81" s="149"/>
      <c r="F81" s="148"/>
      <c r="G81" s="27"/>
      <c r="H81" s="127"/>
      <c r="I81" s="149"/>
      <c r="J81" s="81"/>
      <c r="K81" s="97"/>
      <c r="L81" s="80"/>
      <c r="M81" s="81"/>
      <c r="N81" s="80"/>
      <c r="O81" s="27"/>
    </row>
    <row r="82" spans="1:15">
      <c r="B82" s="96" t="s">
        <v>47</v>
      </c>
      <c r="C82" s="80"/>
      <c r="D82" s="148"/>
      <c r="E82" s="149"/>
      <c r="F82" s="148"/>
      <c r="I82" s="150"/>
      <c r="M82" s="81"/>
      <c r="O82" s="80"/>
    </row>
    <row r="83" spans="1:15">
      <c r="B83" s="2" t="s">
        <v>48</v>
      </c>
      <c r="C83" s="80"/>
      <c r="D83" s="148"/>
      <c r="E83" s="150"/>
      <c r="F83" s="148"/>
      <c r="I83" s="151"/>
      <c r="O83" s="80"/>
    </row>
    <row r="84" spans="1:15">
      <c r="B84" s="2" t="s">
        <v>49</v>
      </c>
      <c r="C84" s="80"/>
      <c r="D84" s="148"/>
      <c r="E84" s="150"/>
      <c r="O84" s="80"/>
    </row>
    <row r="85" spans="1:15">
      <c r="C85" s="80"/>
      <c r="D85" s="148"/>
      <c r="E85" s="151"/>
    </row>
    <row r="86" spans="1:15">
      <c r="B86" s="96" t="s">
        <v>50</v>
      </c>
      <c r="C86" s="3"/>
      <c r="D86" s="98"/>
      <c r="E86"/>
    </row>
    <row r="88" spans="1:15">
      <c r="B88" s="96" t="s">
        <v>54</v>
      </c>
    </row>
    <row r="89" spans="1:15">
      <c r="B89" s="2" t="s">
        <v>55</v>
      </c>
    </row>
    <row r="90" spans="1:15">
      <c r="B90" s="2" t="s">
        <v>53</v>
      </c>
    </row>
  </sheetData>
  <phoneticPr fontId="0" type="noConversion"/>
  <pageMargins left="0.16" right="0.12" top="0.4" bottom="0.33" header="0.17" footer="0.13"/>
  <pageSetup paperSize="5" scale="70" orientation="landscape" r:id="rId1"/>
  <headerFooter>
    <oddFooter>Page &amp;P of &amp;N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2012</vt:lpstr>
      <vt:lpstr>'2012'!Print_Area</vt:lpstr>
      <vt:lpstr>'2012'!Print_Titles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malexander</dc:creator>
  <cp:lastModifiedBy>equiceno</cp:lastModifiedBy>
  <cp:lastPrinted>2013-07-19T18:45:37Z</cp:lastPrinted>
  <dcterms:created xsi:type="dcterms:W3CDTF">2013-07-17T20:11:06Z</dcterms:created>
  <dcterms:modified xsi:type="dcterms:W3CDTF">2013-07-20T00:10:24Z</dcterms:modified>
</cp:coreProperties>
</file>